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xl/charts/colors2.xml" ContentType="application/vnd.ms-office.chartcolorstyle+xml"/>
  <Override PartName="/xl/charts/chart1.xml" ContentType="application/vnd.openxmlformats-officedocument.drawingml.chart+xml"/>
  <Override PartName="/xl/charts/style1.xml" ContentType="application/vnd.ms-office.chartstyle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roject Budget" sheetId="1" state="visible" r:id="rId3"/>
    <sheet name="Cost Tracker" sheetId="2" state="visible" r:id="rId4"/>
    <sheet name="Dashboard" sheetId="3" state="visible" r:id="rId5"/>
  </sheets>
  <definedNames>
    <definedName function="false" hidden="false" localSheetId="1" name="_xlnm.Print_Area" vbProcedure="false">'Cost Tracker'!$A$1:$I$100</definedName>
    <definedName function="false" hidden="false" localSheetId="0" name="_xlnm.Print_Area" vbProcedure="false">'Project Budget'!$A$1:$G$73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<sst xmlns="http://schemas.openxmlformats.org/spreadsheetml/2006/main" count="394" uniqueCount="272">
  <si>
    <t xml:space="preserve">Category</t>
  </si>
  <si>
    <t xml:space="preserve">Description</t>
  </si>
  <si>
    <t xml:space="preserve">Estimated Cost</t>
  </si>
  <si>
    <t xml:space="preserve">Actual Cost</t>
  </si>
  <si>
    <t xml:space="preserve">Variance ($)</t>
  </si>
  <si>
    <t xml:space="preserve">Variance (%)</t>
  </si>
  <si>
    <t xml:space="preserve">Status</t>
  </si>
  <si>
    <t xml:space="preserve">Pre-Engagement</t>
  </si>
  <si>
    <t xml:space="preserve">Strategy &amp; Planning</t>
  </si>
  <si>
    <t xml:space="preserve">Consulting layout, workspace layout, dining area plans</t>
  </si>
  <si>
    <t xml:space="preserve">Complete</t>
  </si>
  <si>
    <t xml:space="preserve">Research &amp; Analysis</t>
  </si>
  <si>
    <t xml:space="preserve">Structural, mechanical, electrical engineering</t>
  </si>
  <si>
    <t xml:space="preserve">Compliance &amp; Approvals</t>
  </si>
  <si>
    <t xml:space="preserve">Building permits, health dept, liquor license fees</t>
  </si>
  <si>
    <t xml:space="preserve">Market Research</t>
  </si>
  <si>
    <t xml:space="preserve">Site survey, geotechnical report</t>
  </si>
  <si>
    <t xml:space="preserve">Project Management</t>
  </si>
  <si>
    <t xml:space="preserve">Owner's rep / project manager fees</t>
  </si>
  <si>
    <t xml:space="preserve">Pre-Engagement Subtotal</t>
  </si>
  <si>
    <t xml:space="preserve">Infrastructure Setup</t>
  </si>
  <si>
    <t xml:space="preserve">Legacy System Decommissioning</t>
  </si>
  <si>
    <t xml:space="preserve">Demo of existing structures / interior strip-out</t>
  </si>
  <si>
    <t xml:space="preserve">Data Migration &amp; Integration</t>
  </si>
  <si>
    <t xml:space="preserve">Site grading, trenching, compaction</t>
  </si>
  <si>
    <t xml:space="preserve">Network &amp; Connectivity</t>
  </si>
  <si>
    <t xml:space="preserve">Water, sewer, gas, electric service connections</t>
  </si>
  <si>
    <t xml:space="preserve">Office Space &amp; Facilities</t>
  </si>
  <si>
    <t xml:space="preserve">Lot paving, striping, outdoor landscaping</t>
  </si>
  <si>
    <t xml:space="preserve">Infrastructure Setup Subtotal</t>
  </si>
  <si>
    <t xml:space="preserve">Core Systems &amp; Architecture</t>
  </si>
  <si>
    <t xml:space="preserve">Foundation Systems</t>
  </si>
  <si>
    <t xml:space="preserve">Footings, slab, waterproofing</t>
  </si>
  <si>
    <t xml:space="preserve">Core Infrastructure Build</t>
  </si>
  <si>
    <t xml:space="preserve">Wood/steel framing, load-bearing walls</t>
  </si>
  <si>
    <t xml:space="preserve">System Security &amp; Protection</t>
  </si>
  <si>
    <t xml:space="preserve">Roof structure, membrane, insulation</t>
  </si>
  <si>
    <t xml:space="preserve">Core Systems &amp; Architecture Subtotal</t>
  </si>
  <si>
    <t xml:space="preserve">Technology &amp; Operations</t>
  </si>
  <si>
    <t xml:space="preserve">Climate &amp; Environment Control</t>
  </si>
  <si>
    <t xml:space="preserve">Exhaust fans, work area HVAC, ventilation</t>
  </si>
  <si>
    <t xml:space="preserve">Power &amp; Electrical Systems</t>
  </si>
  <si>
    <t xml:space="preserve">Panel, wiring, outlets, lighting circuits</t>
  </si>
  <si>
    <t xml:space="preserve">Water &amp; Utility Systems</t>
  </si>
  <si>
    <t xml:space="preserve">Water lines, drains, grease trap, gas lines</t>
  </si>
  <si>
    <t xml:space="preserve">Safety &amp; Risk Management</t>
  </si>
  <si>
    <t xml:space="preserve">Sprinklers, fire suppression system</t>
  </si>
  <si>
    <t xml:space="preserve">Technology &amp; Operations Subtotal</t>
  </si>
  <si>
    <t xml:space="preserve">Office &amp; Workspace Setup</t>
  </si>
  <si>
    <t xml:space="preserve">Flooring &amp; Foundation Materials</t>
  </si>
  <si>
    <t xml:space="preserve">Commercial flooring, work areas, restrooms</t>
  </si>
  <si>
    <t xml:space="preserve">Walls &amp; Partitioning</t>
  </si>
  <si>
    <t xml:space="preserve">Drywall, paint, accent walls, ceiling treatment</t>
  </si>
  <si>
    <t xml:space="preserve">In Progress</t>
  </si>
  <si>
    <t xml:space="preserve">Facilities &amp; Common Areas</t>
  </si>
  <si>
    <t xml:space="preserve">Fixtures, tile, ADA compliance</t>
  </si>
  <si>
    <t xml:space="preserve">Access &amp; Security Hardware</t>
  </si>
  <si>
    <t xml:space="preserve">Interior doors, entry door, hardware</t>
  </si>
  <si>
    <t xml:space="preserve">Not Started</t>
  </si>
  <si>
    <t xml:space="preserve">Custom Furniture &amp; Millwork</t>
  </si>
  <si>
    <t xml:space="preserve">Bar top, wainscoting, custom woodwork</t>
  </si>
  <si>
    <t xml:space="preserve">Office &amp; Workspace Setup Subtotal</t>
  </si>
  <si>
    <t xml:space="preserve">Office Equipment &amp; Technology</t>
  </si>
  <si>
    <t xml:space="preserve">IT Hardware &amp; Servers</t>
  </si>
  <si>
    <t xml:space="preserve">Primary equipment and machinery</t>
  </si>
  <si>
    <t xml:space="preserve">Data Storage &amp; Backup Systems</t>
  </si>
  <si>
    <t xml:space="preserve">Storage units and climate-controlled systems</t>
  </si>
  <si>
    <t xml:space="preserve">Productivity Tools &amp; Software</t>
  </si>
  <si>
    <t xml:space="preserve">Prep tables, mixers, food processors, sinks</t>
  </si>
  <si>
    <t xml:space="preserve">Maintenance &amp; Support Equipment</t>
  </si>
  <si>
    <t xml:space="preserve">Cleaning and waste equipment</t>
  </si>
  <si>
    <t xml:space="preserve">Office Supplies &amp; Accessories</t>
  </si>
  <si>
    <t xml:space="preserve">Tools, accessories, and storage</t>
  </si>
  <si>
    <t xml:space="preserve">Office Equipment &amp; Technology Subtotal</t>
  </si>
  <si>
    <t xml:space="preserve">Furniture &amp; Fixtures</t>
  </si>
  <si>
    <t xml:space="preserve">Office Furniture &amp; Seating</t>
  </si>
  <si>
    <t xml:space="preserve">Tables, chairs, booths, bar stools</t>
  </si>
  <si>
    <t xml:space="preserve">Lighting &amp; Fixtures</t>
  </si>
  <si>
    <t xml:space="preserve">Pendants, sconces, ambient lighting</t>
  </si>
  <si>
    <t xml:space="preserve">Management Software</t>
  </si>
  <si>
    <t xml:space="preserve">Terminals, printers, management display</t>
  </si>
  <si>
    <t xml:space="preserve">Audio/Visual Systems</t>
  </si>
  <si>
    <t xml:space="preserve">Speakers, amplifier, background music setup</t>
  </si>
  <si>
    <t xml:space="preserve">Signage &amp; Branding</t>
  </si>
  <si>
    <t xml:space="preserve">Exterior sign, menu boards, wayfinding</t>
  </si>
  <si>
    <t xml:space="preserve">Furniture &amp; Fixtures Subtotal</t>
  </si>
  <si>
    <t xml:space="preserve">Technology &amp; Security</t>
  </si>
  <si>
    <t xml:space="preserve">Security &amp; Access Control</t>
  </si>
  <si>
    <t xml:space="preserve">Cameras, alarm, access control</t>
  </si>
  <si>
    <t xml:space="preserve">IT Infrastructure &amp; Networking</t>
  </si>
  <si>
    <t xml:space="preserve">Wi-Fi, cabling, office computer</t>
  </si>
  <si>
    <t xml:space="preserve">Communications &amp; Phone System</t>
  </si>
  <si>
    <t xml:space="preserve">Business phone / reservation system</t>
  </si>
  <si>
    <t xml:space="preserve">Technology &amp; Security Subtotal</t>
  </si>
  <si>
    <t xml:space="preserve">Professional Services</t>
  </si>
  <si>
    <t xml:space="preserve">Insurance &amp; Liability</t>
  </si>
  <si>
    <t xml:space="preserve">Builder's risk, general liability during construction</t>
  </si>
  <si>
    <t xml:space="preserve">Legal &amp; Compliance</t>
  </si>
  <si>
    <t xml:space="preserve">Lease review, contracts, entity formation</t>
  </si>
  <si>
    <t xml:space="preserve">Accounting &amp; Finance Setup</t>
  </si>
  <si>
    <t xml:space="preserve">Setup, bookkeeping system, tax registration</t>
  </si>
  <si>
    <t xml:space="preserve">Marketing &amp; Brand Development</t>
  </si>
  <si>
    <t xml:space="preserve">Logo, menu design, website, pre-opening marketing</t>
  </si>
  <si>
    <t xml:space="preserve">Team Training &amp; Onboarding</t>
  </si>
  <si>
    <t xml:space="preserve">Staff hiring, training, soft opening costs</t>
  </si>
  <si>
    <t xml:space="preserve">Professional Services Subtotal</t>
  </si>
  <si>
    <t xml:space="preserve">GRAND TOTAL (before contingency)</t>
  </si>
  <si>
    <t xml:space="preserve">Contingency (%)</t>
  </si>
  <si>
    <t xml:space="preserve">Percentage of total estimated cost</t>
  </si>
  <si>
    <t xml:space="preserve">Contingency Amount</t>
  </si>
  <si>
    <t xml:space="preserve">PROJECT TOTAL (with contingency)</t>
  </si>
  <si>
    <t xml:space="preserve">Date</t>
  </si>
  <si>
    <t xml:space="preserve">Vendor / Payee</t>
  </si>
  <si>
    <t xml:space="preserve">Amount</t>
  </si>
  <si>
    <t xml:space="preserve">Payment Method</t>
  </si>
  <si>
    <t xml:space="preserve">Receipt #</t>
  </si>
  <si>
    <t xml:space="preserve">Notes</t>
  </si>
  <si>
    <t xml:space="preserve">Running Total</t>
  </si>
  <si>
    <t xml:space="preserve">State Farm Business</t>
  </si>
  <si>
    <t xml:space="preserve">Builder's risk insurance - 12 month</t>
  </si>
  <si>
    <t xml:space="preserve">ACH</t>
  </si>
  <si>
    <t xml:space="preserve">POL-8801</t>
  </si>
  <si>
    <t xml:space="preserve">Covers engagement period</t>
  </si>
  <si>
    <t xml:space="preserve">Miller Architecture Group</t>
  </si>
  <si>
    <t xml:space="preserve">Architectural design - deposit (50%)</t>
  </si>
  <si>
    <t xml:space="preserve">Wire Transfer</t>
  </si>
  <si>
    <t xml:space="preserve">INV-1001</t>
  </si>
  <si>
    <t xml:space="preserve">Initial planning phase</t>
  </si>
  <si>
    <t xml:space="preserve">Greenfield Engineering</t>
  </si>
  <si>
    <t xml:space="preserve">Structural engineering assessment</t>
  </si>
  <si>
    <t xml:space="preserve">Check</t>
  </si>
  <si>
    <t xml:space="preserve">INV-1002</t>
  </si>
  <si>
    <t xml:space="preserve">Delivered ahead of schedule</t>
  </si>
  <si>
    <t xml:space="preserve">Chen &amp; Associates Law</t>
  </si>
  <si>
    <t xml:space="preserve">Lease review &amp; entity formation</t>
  </si>
  <si>
    <t xml:space="preserve">INV-8802</t>
  </si>
  <si>
    <t xml:space="preserve">LLC formation + contract nego</t>
  </si>
  <si>
    <t xml:space="preserve">City of Portland</t>
  </si>
  <si>
    <t xml:space="preserve">Building permits &amp; health dept fees</t>
  </si>
  <si>
    <t xml:space="preserve">PMT-0301</t>
  </si>
  <si>
    <t xml:space="preserve">Includes compliance review</t>
  </si>
  <si>
    <t xml:space="preserve">GeoTest Labs</t>
  </si>
  <si>
    <t xml:space="preserve">Site survey &amp; geotechnical report</t>
  </si>
  <si>
    <t xml:space="preserve">Credit Card</t>
  </si>
  <si>
    <t xml:space="preserve">REC-4401</t>
  </si>
  <si>
    <t xml:space="preserve">Portland CPA Group</t>
  </si>
  <si>
    <t xml:space="preserve">Accounting setup &amp; tax registration</t>
  </si>
  <si>
    <t xml:space="preserve">INV-8803</t>
  </si>
  <si>
    <t xml:space="preserve">QuickBooks setup included</t>
  </si>
  <si>
    <t xml:space="preserve">Architectural design - final payment</t>
  </si>
  <si>
    <t xml:space="preserve">INV-1003</t>
  </si>
  <si>
    <t xml:space="preserve">Revised workspace layout</t>
  </si>
  <si>
    <t xml:space="preserve">Liquor license application fee</t>
  </si>
  <si>
    <t xml:space="preserve">PMT-0302</t>
  </si>
  <si>
    <t xml:space="preserve">Full-service engagement</t>
  </si>
  <si>
    <t xml:space="preserve">Cascade PM Services</t>
  </si>
  <si>
    <t xml:space="preserve">Project management - Month 1</t>
  </si>
  <si>
    <t xml:space="preserve">INV-2201</t>
  </si>
  <si>
    <t xml:space="preserve">Project management - Month 2</t>
  </si>
  <si>
    <t xml:space="preserve">INV-2202</t>
  </si>
  <si>
    <t xml:space="preserve">Pacific Legacy System Decommissioning Co</t>
  </si>
  <si>
    <t xml:space="preserve">Interior strip-out &amp; demolition</t>
  </si>
  <si>
    <t xml:space="preserve">INV-3301</t>
  </si>
  <si>
    <t xml:space="preserve">Includes removal &amp; cleanup</t>
  </si>
  <si>
    <t xml:space="preserve">Asbestos abatement - change order</t>
  </si>
  <si>
    <t xml:space="preserve">INV-3302</t>
  </si>
  <si>
    <t xml:space="preserve">Unexpected infrastructure issue</t>
  </si>
  <si>
    <t xml:space="preserve">Willamette Excavation</t>
  </si>
  <si>
    <t xml:space="preserve">Grading &amp; trenching</t>
  </si>
  <si>
    <t xml:space="preserve">INV-3303</t>
  </si>
  <si>
    <t xml:space="preserve">Portland Water Bureau</t>
  </si>
  <si>
    <t xml:space="preserve">Water &amp; sewer connection fees</t>
  </si>
  <si>
    <t xml:space="preserve">PMT-0501</t>
  </si>
  <si>
    <t xml:space="preserve">Connection fees + provisioning</t>
  </si>
  <si>
    <t xml:space="preserve">NW Gas &amp; Electric</t>
  </si>
  <si>
    <t xml:space="preserve">Gas &amp; electric service upgrade</t>
  </si>
  <si>
    <t xml:space="preserve">PMT-0502</t>
  </si>
  <si>
    <t xml:space="preserve">Enterprise power distribution</t>
  </si>
  <si>
    <t xml:space="preserve">Summit Paving</t>
  </si>
  <si>
    <t xml:space="preserve">Parking lot repaving &amp; landscaping</t>
  </si>
  <si>
    <t xml:space="preserve">INV-3305</t>
  </si>
  <si>
    <t xml:space="preserve">Multiple workstations + setup</t>
  </si>
  <si>
    <t xml:space="preserve">Bedrock Foundation Systemss Inc</t>
  </si>
  <si>
    <t xml:space="preserve">Foundation Systems - footings &amp; slab pour</t>
  </si>
  <si>
    <t xml:space="preserve">INV-4401</t>
  </si>
  <si>
    <t xml:space="preserve">Reinforced for server room</t>
  </si>
  <si>
    <t xml:space="preserve">Ironworks Structural</t>
  </si>
  <si>
    <t xml:space="preserve">Steel framing &amp; load-bearing walls</t>
  </si>
  <si>
    <t xml:space="preserve">INV-4402</t>
  </si>
  <si>
    <t xml:space="preserve">Phase 1 - core infrastructure</t>
  </si>
  <si>
    <t xml:space="preserve">Framing completion &amp; inspection</t>
  </si>
  <si>
    <t xml:space="preserve">INV-4403</t>
  </si>
  <si>
    <t xml:space="preserve">Passed systems inspection</t>
  </si>
  <si>
    <t xml:space="preserve">Summit System Security &amp; Protection NW</t>
  </si>
  <si>
    <t xml:space="preserve">Commercial roofing - TPO membrane</t>
  </si>
  <si>
    <t xml:space="preserve">INV-4404</t>
  </si>
  <si>
    <t xml:space="preserve">5-year warranty</t>
  </si>
  <si>
    <t xml:space="preserve">Ember Creative Agency</t>
  </si>
  <si>
    <t xml:space="preserve">Logo, branding &amp; website - Phase 1</t>
  </si>
  <si>
    <t xml:space="preserve">INV-8804</t>
  </si>
  <si>
    <t xml:space="preserve">Brand identity package</t>
  </si>
  <si>
    <t xml:space="preserve">Cascade Climate &amp; Environment Controls</t>
  </si>
  <si>
    <t xml:space="preserve">MEP</t>
  </si>
  <si>
    <t xml:space="preserve">Kitchen exhaust hood &amp; make-up air</t>
  </si>
  <si>
    <t xml:space="preserve">INV-5501</t>
  </si>
  <si>
    <t xml:space="preserve">Enhanced capacity per requirements</t>
  </si>
  <si>
    <t xml:space="preserve">Dining area HVAC - mini splits</t>
  </si>
  <si>
    <t xml:space="preserve">INV-5502</t>
  </si>
  <si>
    <t xml:space="preserve">4-zone system</t>
  </si>
  <si>
    <t xml:space="preserve">Bright Spark Electric</t>
  </si>
  <si>
    <t xml:space="preserve">Full electrical rough-in &amp; panel</t>
  </si>
  <si>
    <t xml:space="preserve">INV-5503</t>
  </si>
  <si>
    <t xml:space="preserve">Enterprise distribution + backup</t>
  </si>
  <si>
    <t xml:space="preserve">Flow Right Water &amp; Utility Systems</t>
  </si>
  <si>
    <t xml:space="preserve">Water &amp; Utility Systems rough-in, grease trap, gas</t>
  </si>
  <si>
    <t xml:space="preserve">INV-5504</t>
  </si>
  <si>
    <t xml:space="preserve">Advanced waste management system</t>
  </si>
  <si>
    <t xml:space="preserve">Pacific Fire Protection</t>
  </si>
  <si>
    <t xml:space="preserve">Sprinklers &amp; Ansul system install</t>
  </si>
  <si>
    <t xml:space="preserve">INV-5505</t>
  </si>
  <si>
    <t xml:space="preserve">Office + collaboration areas</t>
  </si>
  <si>
    <t xml:space="preserve">Artisan Tile &amp; Stone</t>
  </si>
  <si>
    <t xml:space="preserve">Kitchen &amp; restroom tile</t>
  </si>
  <si>
    <t xml:space="preserve">INV-6601</t>
  </si>
  <si>
    <t xml:space="preserve">Commercial-grade surfaces</t>
  </si>
  <si>
    <t xml:space="preserve">Dining area hardwood flooring</t>
  </si>
  <si>
    <t xml:space="preserve">INV-6602</t>
  </si>
  <si>
    <t xml:space="preserve">Premium hardwood</t>
  </si>
  <si>
    <t xml:space="preserve">Consulting Depot</t>
  </si>
  <si>
    <t xml:space="preserve">Range, oven, grill, fryers</t>
  </si>
  <si>
    <t xml:space="preserve">Financing</t>
  </si>
  <si>
    <t xml:space="preserve">PO-7701</t>
  </si>
  <si>
    <t xml:space="preserve">Financing program</t>
  </si>
  <si>
    <t xml:space="preserve">Pro Drywall NW</t>
  </si>
  <si>
    <t xml:space="preserve">Drywall, taping &amp; accent walls</t>
  </si>
  <si>
    <t xml:space="preserve">INV-6603</t>
  </si>
  <si>
    <t xml:space="preserve">Includes accent wall</t>
  </si>
  <si>
    <t xml:space="preserve">Menu design &amp; social media setup</t>
  </si>
  <si>
    <t xml:space="preserve">INV-8805</t>
  </si>
  <si>
    <t xml:space="preserve">Launch marketing campaign</t>
  </si>
  <si>
    <t xml:space="preserve">Rose City Water &amp; Utility Systems</t>
  </si>
  <si>
    <t xml:space="preserve">Restroom fixtures &amp; tile - deposit</t>
  </si>
  <si>
    <t xml:space="preserve">INV-6604</t>
  </si>
  <si>
    <t xml:space="preserve">ADA compliant</t>
  </si>
  <si>
    <t xml:space="preserve">Heritage Woodworks</t>
  </si>
  <si>
    <t xml:space="preserve">Bar top - walnut slab - deposit</t>
  </si>
  <si>
    <t xml:space="preserve">INV-6605</t>
  </si>
  <si>
    <t xml:space="preserve">Custom reception desk</t>
  </si>
  <si>
    <t xml:space="preserve">Arctic Commercial Data Storage &amp; Backup Systems</t>
  </si>
  <si>
    <t xml:space="preserve">commercial storage, freezer, reach-ins</t>
  </si>
  <si>
    <t xml:space="preserve">INV-7702</t>
  </si>
  <si>
    <t xml:space="preserve">Installed &amp; operational</t>
  </si>
  <si>
    <t xml:space="preserve">Consulting Project Budget — Dashboard</t>
  </si>
  <si>
    <t xml:space="preserve">Key Performance Indicators</t>
  </si>
  <si>
    <t xml:space="preserve">Budget Health</t>
  </si>
  <si>
    <t xml:space="preserve">Total Budget (with Contingency)</t>
  </si>
  <si>
    <t xml:space="preserve">Total Estimated (before contingency)</t>
  </si>
  <si>
    <t xml:space="preserve">Total Spent to Date</t>
  </si>
  <si>
    <t xml:space="preserve">Total Actual (before contingency)</t>
  </si>
  <si>
    <t xml:space="preserve">Budget Remaining</t>
  </si>
  <si>
    <t xml:space="preserve">Overall Variance ($)</t>
  </si>
  <si>
    <t xml:space="preserve">% of Budget Spent</t>
  </si>
  <si>
    <t xml:space="preserve">Overall Variance (%)</t>
  </si>
  <si>
    <t xml:space="preserve">Contingency Remaining</t>
  </si>
  <si>
    <t xml:space="preserve">Chart Source Data</t>
  </si>
  <si>
    <t xml:space="preserve">Estimated</t>
  </si>
  <si>
    <t xml:space="preserve">Actual</t>
  </si>
  <si>
    <t xml:space="preserve">Cumulative Spend</t>
  </si>
  <si>
    <t xml:space="preserve">FF&amp;E</t>
  </si>
  <si>
    <t xml:space="preserve">Budget Gauge</t>
  </si>
  <si>
    <t xml:space="preserve">Spent</t>
  </si>
  <si>
    <t xml:space="preserve">Remaining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</si>
</sst>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;&quot;($&quot;#,##0\);\-"/>
    <numFmt numFmtId="166" formatCode="0.0%;\(0.0%\);\-"/>
    <numFmt numFmtId="167" formatCode="0.0%"/>
    <numFmt numFmtId="168" formatCode="mm/dd/yyyy"/>
    <numFmt numFmtId="169" formatCode="0%"/>
  </numFmts>
  <fonts count="21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3"/>
      <color rgb="FF1A3A2A"/>
      <name val="Aptos"/>
      <family val="0"/>
      <charset val="1"/>
    </font>
    <font>
      <sz val="11"/>
      <color rgb="FF0F172A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b val="true"/>
      <sz val="12"/>
      <color rgb="FF1A3A2A"/>
      <name val="Aptos"/>
      <family val="0"/>
      <charset val="1"/>
    </font>
    <font>
      <b val="true"/>
      <sz val="11"/>
      <color rgb="FF0F172A"/>
      <name val="Aptos"/>
      <family val="0"/>
      <charset val="1"/>
    </font>
    <font>
      <b val="true"/>
      <sz val="11"/>
      <color rgb="FF0000FF"/>
      <name val="Aptos"/>
      <family val="0"/>
      <charset val="1"/>
    </font>
    <font>
      <b val="true"/>
      <sz val="16"/>
      <color rgb="FFFFFFFF"/>
      <name val="Aptos"/>
      <family val="0"/>
      <charset val="1"/>
    </font>
    <font>
      <sz val="11"/>
      <color theme="1"/>
      <name val="Aptos"/>
      <family val="0"/>
      <charset val="1"/>
    </font>
    <font>
      <b val="true"/>
      <sz val="13"/>
      <color rgb="FF1A3A2A"/>
      <name val="Aptos Narrow"/>
      <family val="2"/>
      <charset val="1"/>
    </font>
    <font>
      <b val="true"/>
      <sz val="11"/>
      <color rgb="FF334155"/>
      <name val="Aptos"/>
      <family val="0"/>
      <charset val="1"/>
    </font>
    <font>
      <i val="true"/>
      <sz val="13"/>
      <color rgb="FF334155"/>
      <name val="Aptos"/>
      <family val="0"/>
      <charset val="1"/>
    </font>
    <font>
      <b val="true"/>
      <sz val="11"/>
      <color rgb="FFFFFFFF"/>
      <name val="Aptos"/>
      <family val="0"/>
      <charset val="1"/>
    </font>
    <font>
      <b val="true"/>
      <sz val="12"/>
      <color rgb="FF1A3A2A"/>
      <name val="Aptos"/>
      <family val="2"/>
    </font>
    <font>
      <sz val="9"/>
      <color rgb="FF334155"/>
      <name val="Aptos"/>
      <family val="2"/>
    </font>
    <font>
      <sz val="10"/>
      <color rgb="FF59595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1A3A2A"/>
        <bgColor rgb="FF333300"/>
      </patternFill>
    </fill>
    <fill>
      <patternFill patternType="solid">
        <fgColor rgb="FFECFDF5"/>
        <bgColor rgb="FFF0FDF4"/>
      </patternFill>
    </fill>
    <fill>
      <patternFill patternType="solid">
        <fgColor rgb="FFFFFFFF"/>
        <bgColor rgb="FFF9FAFB"/>
      </patternFill>
    </fill>
    <fill>
      <patternFill patternType="solid">
        <fgColor rgb="FFF8FAFC"/>
        <bgColor rgb="FFF9FAFB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 style="dashed">
        <color rgb="FFCBD5E1"/>
      </top>
      <bottom/>
      <diagonal/>
    </border>
    <border diagonalUp="false" diagonalDown="false">
      <left/>
      <right/>
      <top style="thin">
        <color rgb="FFA7F3D0"/>
      </top>
      <bottom style="thick">
        <color rgb="FF1A3A2A"/>
      </bottom>
      <diagonal/>
    </border>
    <border diagonalUp="false" diagonalDown="false">
      <left/>
      <right/>
      <top style="thin">
        <color rgb="FFA7F3D0"/>
      </top>
      <bottom style="double">
        <color rgb="FF1A3A2A"/>
      </bottom>
      <diagonal/>
    </border>
    <border diagonalUp="false" diagonalDown="false">
      <left/>
      <right/>
      <top/>
      <bottom style="dashed">
        <color rgb="FFCBD5E1"/>
      </bottom>
      <diagonal/>
    </border>
    <border diagonalUp="false" diagonalDown="false">
      <left/>
      <right/>
      <top style="dashed">
        <color rgb="FFCBD5E1"/>
      </top>
      <bottom style="dashed">
        <color rgb="FFCBD5E1"/>
      </bottom>
      <diagonal/>
    </border>
    <border diagonalUp="false" diagonalDown="false">
      <left/>
      <right/>
      <top style="thin">
        <color rgb="FFE2E8F0"/>
      </top>
      <bottom/>
      <diagonal/>
    </border>
    <border diagonalUp="false" diagonalDown="false">
      <left/>
      <right/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5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0">
    <dxf>
      <font>
        <color rgb="FF16A34A"/>
      </font>
    </dxf>
    <dxf>
      <font>
        <color rgb="FFDC2626"/>
      </font>
    </dxf>
    <dxf>
      <font>
        <color rgb="FF16A34A"/>
      </font>
      <fill>
        <patternFill>
          <bgColor rgb="FFF0FDF4"/>
        </patternFill>
      </fill>
    </dxf>
    <dxf>
      <font>
        <color rgb="FFF59E0B"/>
      </font>
      <fill>
        <patternFill>
          <bgColor rgb="FFFFFBEB"/>
        </patternFill>
      </fill>
    </dxf>
    <dxf>
      <font>
        <color rgb="FF6B7280"/>
      </font>
      <fill>
        <patternFill>
          <bgColor rgb="FFF9FAFB"/>
        </patternFill>
      </fill>
    </dxf>
    <dxf>
      <fill>
        <patternFill patternType="solid">
          <fgColor rgb="FF1A3A2A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F172A"/>
          <bgColor rgb="FF000000"/>
        </patternFill>
      </fill>
    </dxf>
    <dxf>
      <fill>
        <patternFill patternType="solid">
          <fgColor rgb="FFF8FAFC"/>
          <bgColor rgb="FF000000"/>
        </patternFill>
      </fill>
    </dxf>
    <dxf>
      <fill>
        <patternFill patternType="solid">
          <fgColor rgb="FF334155"/>
          <bgColor rgb="FF000000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6082"/>
      <rgbColor rgb="FFD9D9D9"/>
      <rgbColor rgb="FF595959"/>
      <rgbColor rgb="FF9999FF"/>
      <rgbColor rgb="FF993366"/>
      <rgbColor rgb="FFFFFBEB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DF4"/>
      <rgbColor rgb="FFA7F3D0"/>
      <rgbColor rgb="FFF9FAFB"/>
      <rgbColor rgb="FFF8FAFC"/>
      <rgbColor rgb="FFFF99CC"/>
      <rgbColor rgb="FFCC99FF"/>
      <rgbColor rgb="FFE2E8F0"/>
      <rgbColor rgb="FF3366FF"/>
      <rgbColor rgb="FF34D399"/>
      <rgbColor rgb="FF99CC00"/>
      <rgbColor rgb="FFFFCC00"/>
      <rgbColor rgb="FFF59E0B"/>
      <rgbColor rgb="FFEF4444"/>
      <rgbColor rgb="FF6B7280"/>
      <rgbColor rgb="FF969696"/>
      <rgbColor rgb="FF003366"/>
      <rgbColor rgb="FF16A34A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_rels/chart2.xml.rels><?xml version="1.0" encoding="UTF-8"?>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
</Relationships>
</file>

<file path=xl/charts/_rels/chart3.xml.rels><?xml version="1.0" encoding="UTF-8"?>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Budget vs Actual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Dashboard!$B$11</c:f>
              <c:strCache>
                <c:ptCount val="1"/>
                <c:pt idx="0">
                  <c:v>Estimated</c:v>
                </c:pt>
              </c:strCache>
            </c:strRef>
          </c:tx>
          <c:spPr>
            <a:solidFill>
              <a:srgbClr val="1A3A2A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Dashboard!$A$12:$A$20</c:f>
              <c:strCache>
                <c:ptCount val="9"/>
                <c:pt idx="0">
                  <c:v>Pre-Engagement</c:v>
                </c:pt>
                <c:pt idx="1">
                  <c:v>Infrastructure Setup</c:v>
                </c:pt>
                <c:pt idx="2">
                  <c:v>Core Systems &amp; Architecture</c:v>
                </c:pt>
                <c:pt idx="3">
                  <c:v>MEP</c:v>
                </c:pt>
                <c:pt idx="4">
                  <c:v>Office &amp; Workspace Setup</c:v>
                </c:pt>
                <c:pt idx="5">
                  <c:v>Office Equipment &amp; Technology</c:v>
                </c:pt>
                <c:pt idx="6">
                  <c:v>FF&amp;E</c:v>
                </c:pt>
                <c:pt idx="7">
                  <c:v>Technology &amp; Security</c:v>
                </c:pt>
                <c:pt idx="8">
                  <c:v>Professional Services</c:v>
                </c:pt>
              </c:strCache>
            </c:strRef>
          </c:cat>
          <c:val>
            <c:numRef>
              <c:f>Dashboard!$B$12:$B$20</c:f>
              <c:numCache>
                <c:formatCode>\$#,##0;"($"#,##0\);\-</c:formatCode>
                <c:ptCount val="9"/>
                <c:pt idx="0">
                  <c:v>131500</c:v>
                </c:pt>
                <c:pt idx="1">
                  <c:v>97000</c:v>
                </c:pt>
                <c:pt idx="2">
                  <c:v>155000</c:v>
                </c:pt>
                <c:pt idx="3">
                  <c:v>167000</c:v>
                </c:pt>
                <c:pt idx="4">
                  <c:v>138000</c:v>
                </c:pt>
                <c:pt idx="5">
                  <c:v>118000</c:v>
                </c:pt>
                <c:pt idx="6">
                  <c:v>92500</c:v>
                </c:pt>
                <c:pt idx="7">
                  <c:v>17500</c:v>
                </c:pt>
                <c:pt idx="8">
                  <c:v>69500</c:v>
                </c:pt>
              </c:numCache>
            </c:numRef>
          </c:val>
        </c:ser>
        <c:ser>
          <c:idx val="1"/>
          <c:order val="1"/>
          <c:tx>
            <c:strRef>
              <c:f>Dashboard!$C$11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34D399"/>
            </a:solidFill>
            <a:ln w="1260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Dashboard!$A$12:$A$20</c:f>
              <c:strCache>
                <c:ptCount val="9"/>
                <c:pt idx="0">
                  <c:v>Pre-Engagement</c:v>
                </c:pt>
                <c:pt idx="1">
                  <c:v>Infrastructure Setup</c:v>
                </c:pt>
                <c:pt idx="2">
                  <c:v>Core Systems &amp; Architecture</c:v>
                </c:pt>
                <c:pt idx="3">
                  <c:v>MEP</c:v>
                </c:pt>
                <c:pt idx="4">
                  <c:v>Office &amp; Workspace Setup</c:v>
                </c:pt>
                <c:pt idx="5">
                  <c:v>Office Equipment &amp; Technology</c:v>
                </c:pt>
                <c:pt idx="6">
                  <c:v>FF&amp;E</c:v>
                </c:pt>
                <c:pt idx="7">
                  <c:v>Technology &amp; Security</c:v>
                </c:pt>
                <c:pt idx="8">
                  <c:v>Professional Services</c:v>
                </c:pt>
              </c:strCache>
            </c:strRef>
          </c:cat>
          <c:val>
            <c:numRef>
              <c:f>Dashboard!$C$12:$C$20</c:f>
              <c:numCache>
                <c:formatCode>\$#,##0;"($"#,##0\);\-</c:formatCode>
                <c:ptCount val="9"/>
                <c:pt idx="0">
                  <c:v>132000</c:v>
                </c:pt>
                <c:pt idx="1">
                  <c:v>101200</c:v>
                </c:pt>
                <c:pt idx="2">
                  <c:v>154500</c:v>
                </c:pt>
                <c:pt idx="3">
                  <c:v>166500</c:v>
                </c:pt>
                <c:pt idx="4">
                  <c:v>88500</c:v>
                </c:pt>
                <c:pt idx="5">
                  <c:v>83000</c:v>
                </c:pt>
                <c:pt idx="6">
                  <c:v>0</c:v>
                </c:pt>
                <c:pt idx="7">
                  <c:v>0</c:v>
                </c:pt>
                <c:pt idx="8">
                  <c:v>40300</c:v>
                </c:pt>
              </c:numCache>
            </c:numRef>
          </c:val>
        </c:ser>
        <c:gapWidth val="182"/>
        <c:overlap val="0"/>
        <c:axId val="66903778"/>
        <c:axId val="25909887"/>
      </c:barChart>
      <c:catAx>
        <c:axId val="6690377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E2E8F0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334155"/>
                </a:solidFill>
                <a:uFillTx/>
                <a:latin typeface="Aptos"/>
                <a:ea typeface="Aptos"/>
              </a:defRPr>
            </a:pPr>
          </a:p>
        </c:txPr>
        <c:crossAx val="25909887"/>
        <c:crosses val="autoZero"/>
        <c:auto val="1"/>
        <c:lblAlgn val="ctr"/>
        <c:lblOffset val="100"/>
        <c:noMultiLvlLbl val="0"/>
      </c:catAx>
      <c:valAx>
        <c:axId val="25909887"/>
        <c:scaling>
          <c:orientation val="minMax"/>
        </c:scaling>
        <c:delete val="0"/>
        <c:axPos val="l"/>
        <c:numFmt formatCode="\$#,##0;&quot;($&quot;#,##0\);\-" sourceLinked="0"/>
        <c:majorTickMark val="none"/>
        <c:minorTickMark val="none"/>
        <c:tickLblPos val="nextTo"/>
        <c:spPr>
          <a:ln w="12600">
            <a:solidFill>
              <a:srgbClr val="E2E8F0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334155"/>
                </a:solidFill>
                <a:uFillTx/>
                <a:latin typeface="Aptos"/>
                <a:ea typeface="Aptos"/>
              </a:defRPr>
            </a:pPr>
          </a:p>
        </c:txPr>
        <c:crossAx val="6690377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Cumulative Spend Over Time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43065693431"/>
          <c:y val="0.108261339092873"/>
          <c:w val="0.880596107055961"/>
          <c:h val="0.744150467962563"/>
        </c:manualLayout>
      </c:layout>
      <c:lineChart>
        <c:grouping val="standard"/>
        <c:varyColors val="0"/>
        <c:ser>
          <c:idx val="0"/>
          <c:order val="0"/>
          <c:tx>
            <c:strRef>
              <c:f>Dashboard!$E$11</c:f>
              <c:strCache>
                <c:ptCount val="1"/>
                <c:pt idx="0">
                  <c:v>Cumulative Spend</c:v>
                </c:pt>
              </c:strCache>
            </c:strRef>
          </c:tx>
          <c:spPr>
            <a:solidFill>
              <a:srgbClr val="34D399"/>
            </a:solidFill>
            <a:ln cap="rnd" w="28440">
              <a:solidFill>
                <a:srgbClr val="34D39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Dashboard!$D$12:$D$51</c:f>
              <c:numCache>
                <c:formatCode>mm/dd/yyyy</c:formatCode>
                <c:ptCount val="40"/>
                <c:pt idx="0">
                  <c:v>45662</c:v>
                </c:pt>
                <c:pt idx="1">
                  <c:v>45665</c:v>
                </c:pt>
                <c:pt idx="2">
                  <c:v>45672</c:v>
                </c:pt>
                <c:pt idx="3">
                  <c:v>45677</c:v>
                </c:pt>
                <c:pt idx="4">
                  <c:v>45679</c:v>
                </c:pt>
                <c:pt idx="5">
                  <c:v>45685</c:v>
                </c:pt>
                <c:pt idx="6">
                  <c:v>45689</c:v>
                </c:pt>
                <c:pt idx="7">
                  <c:v>45693</c:v>
                </c:pt>
                <c:pt idx="8">
                  <c:v>45698</c:v>
                </c:pt>
                <c:pt idx="9">
                  <c:v>45703</c:v>
                </c:pt>
                <c:pt idx="10">
                  <c:v>45716</c:v>
                </c:pt>
                <c:pt idx="11">
                  <c:v>45719</c:v>
                </c:pt>
                <c:pt idx="12">
                  <c:v>45726</c:v>
                </c:pt>
                <c:pt idx="13">
                  <c:v>45731</c:v>
                </c:pt>
                <c:pt idx="14">
                  <c:v>45736</c:v>
                </c:pt>
                <c:pt idx="15">
                  <c:v>45738</c:v>
                </c:pt>
                <c:pt idx="16">
                  <c:v>45744</c:v>
                </c:pt>
                <c:pt idx="17">
                  <c:v>45749</c:v>
                </c:pt>
                <c:pt idx="18">
                  <c:v>45765</c:v>
                </c:pt>
                <c:pt idx="19">
                  <c:v>45778</c:v>
                </c:pt>
                <c:pt idx="20">
                  <c:v>45789</c:v>
                </c:pt>
                <c:pt idx="21">
                  <c:v>45792</c:v>
                </c:pt>
                <c:pt idx="22">
                  <c:v>45797</c:v>
                </c:pt>
                <c:pt idx="23">
                  <c:v>45805</c:v>
                </c:pt>
                <c:pt idx="24">
                  <c:v>45813</c:v>
                </c:pt>
                <c:pt idx="25">
                  <c:v>45820</c:v>
                </c:pt>
                <c:pt idx="26">
                  <c:v>45826</c:v>
                </c:pt>
                <c:pt idx="27">
                  <c:v>45839</c:v>
                </c:pt>
                <c:pt idx="28">
                  <c:v>45846</c:v>
                </c:pt>
                <c:pt idx="29">
                  <c:v>45848</c:v>
                </c:pt>
                <c:pt idx="30">
                  <c:v>45853</c:v>
                </c:pt>
                <c:pt idx="31">
                  <c:v>45858</c:v>
                </c:pt>
                <c:pt idx="32">
                  <c:v>45860</c:v>
                </c:pt>
                <c:pt idx="33">
                  <c:v>45866</c:v>
                </c:pt>
                <c:pt idx="34">
                  <c:v>45870</c:v>
                </c:pt>
              </c:numCache>
            </c:numRef>
          </c:cat>
          <c:val>
            <c:numRef>
              <c:f>Dashboard!$E$12:$E$51</c:f>
              <c:numCache>
                <c:formatCode>\$#,##0;"($"#,##0\);\-</c:formatCode>
                <c:ptCount val="40"/>
                <c:pt idx="0">
                  <c:v>9500</c:v>
                </c:pt>
                <c:pt idx="1">
                  <c:v>32000</c:v>
                </c:pt>
                <c:pt idx="2">
                  <c:v>58800</c:v>
                </c:pt>
                <c:pt idx="3">
                  <c:v>69800</c:v>
                </c:pt>
                <c:pt idx="4">
                  <c:v>82000</c:v>
                </c:pt>
                <c:pt idx="5">
                  <c:v>87500</c:v>
                </c:pt>
                <c:pt idx="6">
                  <c:v>92300</c:v>
                </c:pt>
                <c:pt idx="7">
                  <c:v>117300</c:v>
                </c:pt>
                <c:pt idx="8">
                  <c:v>124300</c:v>
                </c:pt>
                <c:pt idx="9">
                  <c:v>140800</c:v>
                </c:pt>
                <c:pt idx="10">
                  <c:v>157300</c:v>
                </c:pt>
                <c:pt idx="11">
                  <c:v>185800</c:v>
                </c:pt>
                <c:pt idx="12">
                  <c:v>195800</c:v>
                </c:pt>
                <c:pt idx="13">
                  <c:v>213000</c:v>
                </c:pt>
                <c:pt idx="14">
                  <c:v>227000</c:v>
                </c:pt>
                <c:pt idx="15">
                  <c:v>237000</c:v>
                </c:pt>
                <c:pt idx="16">
                  <c:v>258500</c:v>
                </c:pt>
                <c:pt idx="17">
                  <c:v>316500</c:v>
                </c:pt>
                <c:pt idx="18">
                  <c:v>358500</c:v>
                </c:pt>
                <c:pt idx="19">
                  <c:v>386000</c:v>
                </c:pt>
                <c:pt idx="20">
                  <c:v>413000</c:v>
                </c:pt>
                <c:pt idx="21">
                  <c:v>423000</c:v>
                </c:pt>
                <c:pt idx="22">
                  <c:v>461000</c:v>
                </c:pt>
                <c:pt idx="23">
                  <c:v>491000</c:v>
                </c:pt>
                <c:pt idx="24">
                  <c:v>531500</c:v>
                </c:pt>
                <c:pt idx="25">
                  <c:v>567500</c:v>
                </c:pt>
                <c:pt idx="26">
                  <c:v>589500</c:v>
                </c:pt>
                <c:pt idx="27">
                  <c:v>607500</c:v>
                </c:pt>
                <c:pt idx="28">
                  <c:v>622500</c:v>
                </c:pt>
                <c:pt idx="29">
                  <c:v>670500</c:v>
                </c:pt>
                <c:pt idx="30">
                  <c:v>696000</c:v>
                </c:pt>
                <c:pt idx="31">
                  <c:v>701000</c:v>
                </c:pt>
                <c:pt idx="32">
                  <c:v>713000</c:v>
                </c:pt>
                <c:pt idx="33">
                  <c:v>731000</c:v>
                </c:pt>
                <c:pt idx="34">
                  <c:v>766000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343467"/>
        <c:axId val="5191114"/>
      </c:lineChart>
      <c:dateAx>
        <c:axId val="39343467"/>
        <c:scaling>
          <c:orientation val="minMax"/>
        </c:scaling>
        <c:delete val="0"/>
        <c:axPos val="b"/>
        <c:numFmt formatCode="mm/dd/yyyy" sourceLinked="0"/>
        <c:majorTickMark val="out"/>
        <c:minorTickMark val="none"/>
        <c:tickLblPos val="nextTo"/>
        <c:spPr>
          <a:ln w="9360">
            <a:solidFill>
              <a:srgbClr val="E2E8F0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334155"/>
                </a:solidFill>
                <a:uFillTx/>
                <a:latin typeface="Aptos"/>
                <a:ea typeface="Aptos"/>
              </a:defRPr>
            </a:pPr>
          </a:p>
        </c:txPr>
        <c:crossAx val="5191114"/>
        <c:crosses val="autoZero"/>
        <c:auto val="1"/>
        <c:lblOffset val="100"/>
        <c:baseTimeUnit val="days"/>
      </c:dateAx>
      <c:valAx>
        <c:axId val="5191114"/>
        <c:scaling>
          <c:orientation val="minMax"/>
        </c:scaling>
        <c:delete val="0"/>
        <c:axPos val="l"/>
        <c:numFmt formatCode="\$#,##0;&quot;($&quot;#,##0\);\-" sourceLinked="0"/>
        <c:majorTickMark val="none"/>
        <c:minorTickMark val="none"/>
        <c:tickLblPos val="nextTo"/>
        <c:spPr>
          <a:ln w="12600">
            <a:solidFill>
              <a:srgbClr val="E2E8F0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334155"/>
                </a:solidFill>
                <a:uFillTx/>
                <a:latin typeface="Aptos"/>
                <a:ea typeface="Aptos"/>
              </a:defRPr>
            </a:pPr>
          </a:p>
        </c:txPr>
        <c:crossAx val="39343467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en-US" sz="1200" b="1" u="none" strike="noStrike">
                <a:solidFill>
                  <a:srgbClr val="1A3A2A"/>
                </a:solidFill>
                <a:uFillTx/>
                <a:latin typeface="Aptos"/>
                <a:ea typeface="Aptos"/>
              </a:rPr>
              <a:t>Budget Remaining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percentStacked"/>
        <c:varyColors val="0"/>
        <c:ser>
          <c:idx val="0"/>
          <c:order val="0"/>
          <c:tx>
            <c:strRef>
              <c:f>Dashboard!$B$22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rgbClr val="156082"/>
            </a:solidFill>
            <a:ln w="12600">
              <a:noFill/>
            </a:ln>
          </c:spPr>
          <c:invertIfNegative val="0"/>
          <c:dPt>
            <c:idx val="0"/>
            <c:invertIfNegative val="0"/>
            <c:spPr>
              <a:solidFill>
                <a:srgbClr val="EF4444"/>
              </a:solidFill>
              <a:ln w="0">
                <a:noFill/>
              </a:ln>
            </c:spPr>
          </c:dPt>
          <c:dPt>
            <c:idx val="1"/>
            <c:invertIfNegative val="0"/>
            <c:spPr>
              <a:solidFill>
                <a:srgbClr val="34D3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txPr>
                <a:bodyPr wrap="square"/>
                <a:lstStyle/>
                <a:p>
                  <a:pPr>
                    <a:defRPr sz="1000" b="0" u="none" strike="noStrike">
                      <a:solidFill>
                        <a:srgbClr val="000000"/>
                      </a:solidFill>
                      <a:uFillTx/>
                      <a:latin typeface="Aptos Narrow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ptos Narrow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Dashboard!$A$23:$A$24</c:f>
              <c:strCache>
                <c:ptCount val="2"/>
                <c:pt idx="0">
                  <c:v>Spent</c:v>
                </c:pt>
                <c:pt idx="1">
                  <c:v>Remaining</c:v>
                </c:pt>
              </c:strCache>
            </c:strRef>
          </c:cat>
          <c:val>
            <c:numRef>
              <c:f>Dashboard!$B$23:$B$24</c:f>
              <c:numCache>
                <c:formatCode>\$#,##0;"($"#,##0\);\-</c:formatCode>
                <c:ptCount val="2"/>
                <c:pt idx="0">
                  <c:v>766000</c:v>
                </c:pt>
                <c:pt idx="1">
                  <c:v>318600</c:v>
                </c:pt>
              </c:numCache>
            </c:numRef>
          </c:val>
        </c:ser>
        <c:gapWidth val="150"/>
        <c:overlap val="100"/>
        <c:axId val="85784139"/>
        <c:axId val="65364595"/>
      </c:barChart>
      <c:catAx>
        <c:axId val="857841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E2E8F0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334155"/>
                </a:solidFill>
                <a:uFillTx/>
                <a:latin typeface="Aptos"/>
                <a:ea typeface="Aptos"/>
              </a:defRPr>
            </a:pPr>
          </a:p>
        </c:txPr>
        <c:crossAx val="65364595"/>
        <c:crosses val="autoZero"/>
        <c:auto val="1"/>
        <c:lblAlgn val="ctr"/>
        <c:lblOffset val="100"/>
        <c:noMultiLvlLbl val="0"/>
      </c:catAx>
      <c:valAx>
        <c:axId val="65364595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ln w="12600">
            <a:solidFill>
              <a:srgbClr val="E2E8F0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334155"/>
                </a:solidFill>
                <a:uFillTx/>
                <a:latin typeface="Aptos"/>
                <a:ea typeface="Aptos"/>
              </a:defRPr>
            </a:pPr>
          </a:p>
        </c:txPr>
        <c:crossAx val="85784139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chemeClr val="tx1">
                  <a:lumMod val="65000"/>
                  <a:lumOff val="35000"/>
                </a:schemeClr>
              </a:solidFill>
              <a:uFillTx/>
              <a:latin typeface="Aptos"/>
              <a:ea typeface="Aptos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chemeClr val="dk1">
          <a:lumMod val="15000"/>
          <a:lumOff val="85000"/>
        </a:schemeClr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330120</xdr:colOff>
      <xdr:row>0</xdr:row>
      <xdr:rowOff>419040</xdr:rowOff>
    </xdr:from>
    <xdr:to>
      <xdr:col>13</xdr:col>
      <xdr:colOff>329760</xdr:colOff>
      <xdr:row>22</xdr:row>
      <xdr:rowOff>37800</xdr:rowOff>
    </xdr:to>
    <xdr:graphicFrame>
      <xdr:nvGraphicFramePr>
        <xdr:cNvPr id="1" name="Chart 1"/>
        <xdr:cNvGraphicFramePr/>
      </xdr:nvGraphicFramePr>
      <xdr:xfrm>
        <a:off x="8588160" y="419040"/>
        <a:ext cx="5918040" cy="47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304920</xdr:colOff>
      <xdr:row>23</xdr:row>
      <xdr:rowOff>165240</xdr:rowOff>
    </xdr:from>
    <xdr:to>
      <xdr:col>13</xdr:col>
      <xdr:colOff>304560</xdr:colOff>
      <xdr:row>43</xdr:row>
      <xdr:rowOff>164880</xdr:rowOff>
    </xdr:to>
    <xdr:graphicFrame>
      <xdr:nvGraphicFramePr>
        <xdr:cNvPr id="2" name="Chart 2"/>
        <xdr:cNvGraphicFramePr/>
      </xdr:nvGraphicFramePr>
      <xdr:xfrm>
        <a:off x="8562960" y="5518440"/>
        <a:ext cx="5918040" cy="3999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304920</xdr:colOff>
      <xdr:row>44</xdr:row>
      <xdr:rowOff>190440</xdr:rowOff>
    </xdr:from>
    <xdr:to>
      <xdr:col>13</xdr:col>
      <xdr:colOff>304560</xdr:colOff>
      <xdr:row>58</xdr:row>
      <xdr:rowOff>139320</xdr:rowOff>
    </xdr:to>
    <xdr:graphicFrame>
      <xdr:nvGraphicFramePr>
        <xdr:cNvPr id="3" name="Chart 3"/>
        <xdr:cNvGraphicFramePr/>
      </xdr:nvGraphicFramePr>
      <xdr:xfrm>
        <a:off x="8562960" y="9744120"/>
        <a:ext cx="5918040" cy="2748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CostTracker" displayName="CostTracker" ref="A1:I100" headerRowCount="1" totalsRowCount="0" totalsRowShown="0">
  <autoFilter ref="A1:I100"/>
  <tableColumns count="9">
    <tableColumn id="1" name="Date"/>
    <tableColumn id="2" name="Vendor / Payee"/>
    <tableColumn id="3" name="Category"/>
    <tableColumn id="4" name="Description"/>
    <tableColumn id="5" name="Amount"/>
    <tableColumn id="6" name="Payment Method"/>
    <tableColumn id="7" name="Receipt #"/>
    <tableColumn id="8" name="Notes"/>
    <tableColumn id="9" name="Running Total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G80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pane xSplit="0" ySplit="1" topLeftCell="A2" activePane="bottomLeft" state="frozen"/>
      <selection pane="topLeft" activeCell="A1" activeCellId="0" sqref="A1"/>
      <selection pane="bottomLeft" activeCell="D49" activeCellId="0" sqref="D49"/>
    </sheetView>
  </sheetViews>
  <sheetFormatPr defaultColWidth="10.69140625" defaultRowHeight="15.75" customHeight="false" zeroHeight="false" outlineLevelRow="1" outlineLevelCol="0"/>
  <cols>
    <col collapsed="false" customWidth="true" hidden="false" outlineLevel="0" max="1" min="1" style="0" width="40.83"/>
    <col collapsed="false" customWidth="true" hidden="false" outlineLevel="0" max="2" min="2" style="0" width="45.17"/>
    <col collapsed="false" customWidth="true" hidden="false" outlineLevel="0" max="5" min="3" style="0" width="18.66"/>
    <col collapsed="false" customWidth="true" hidden="false" outlineLevel="0" max="6" min="6" style="0" width="16.66"/>
    <col collapsed="false" customWidth="true" hidden="false" outlineLevel="0" max="7" min="7" style="0" width="18.66"/>
  </cols>
  <sheetData>
    <row r="1" customFormat="false" ht="30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25.5" hidden="false" customHeight="true" outlineLevel="0" collapsed="false">
      <c r="A2" s="2" t="s">
        <v>7</v>
      </c>
      <c r="B2" s="2"/>
      <c r="C2" s="3"/>
      <c r="D2" s="3"/>
      <c r="E2" s="3"/>
      <c r="F2" s="4"/>
      <c r="G2" s="5"/>
    </row>
    <row r="3" customFormat="false" ht="15.75" hidden="false" customHeight="false" outlineLevel="1" collapsed="false">
      <c r="A3" s="6" t="s">
        <v>8</v>
      </c>
      <c r="B3" s="6" t="s">
        <v>9</v>
      </c>
      <c r="C3" s="7" t="n">
        <v>45000</v>
      </c>
      <c r="D3" s="7" t="n">
        <v>47500</v>
      </c>
      <c r="E3" s="8" t="n">
        <f aca="false">IF(OR(C3="",D3=""),"",C3-D3)</f>
        <v>-2500</v>
      </c>
      <c r="F3" s="9" t="n">
        <f aca="false">IF(OR(C3="",C3=0,D3=""),"",E3/C3)</f>
        <v>-0.0555555555555556</v>
      </c>
      <c r="G3" s="10" t="s">
        <v>10</v>
      </c>
    </row>
    <row r="4" customFormat="false" ht="15.75" hidden="false" customHeight="false" outlineLevel="1" collapsed="false">
      <c r="A4" s="6" t="s">
        <v>11</v>
      </c>
      <c r="B4" s="6" t="s">
        <v>12</v>
      </c>
      <c r="C4" s="11" t="n">
        <v>28000</v>
      </c>
      <c r="D4" s="11" t="n">
        <v>26800</v>
      </c>
      <c r="E4" s="8" t="n">
        <f aca="false">IF(OR(C4="",D4=""),"",C4-D4)</f>
        <v>1200</v>
      </c>
      <c r="F4" s="9" t="n">
        <f aca="false">IF(OR(C4="",C4=0,D4=""),"",E4/C4)</f>
        <v>0.0428571428571429</v>
      </c>
      <c r="G4" s="10" t="s">
        <v>10</v>
      </c>
    </row>
    <row r="5" customFormat="false" ht="15.75" hidden="false" customHeight="false" outlineLevel="1" collapsed="false">
      <c r="A5" s="6" t="s">
        <v>13</v>
      </c>
      <c r="B5" s="6" t="s">
        <v>14</v>
      </c>
      <c r="C5" s="11" t="n">
        <v>18000</v>
      </c>
      <c r="D5" s="11" t="n">
        <v>19200</v>
      </c>
      <c r="E5" s="8" t="n">
        <f aca="false">IF(OR(C5="",D5=""),"",C5-D5)</f>
        <v>-1200</v>
      </c>
      <c r="F5" s="9" t="n">
        <f aca="false">IF(OR(C5="",C5=0,D5=""),"",E5/C5)</f>
        <v>-0.0666666666666667</v>
      </c>
      <c r="G5" s="10" t="s">
        <v>10</v>
      </c>
    </row>
    <row r="6" customFormat="false" ht="15.75" hidden="false" customHeight="false" outlineLevel="1" collapsed="false">
      <c r="A6" s="6" t="s">
        <v>15</v>
      </c>
      <c r="B6" s="6" t="s">
        <v>16</v>
      </c>
      <c r="C6" s="11" t="n">
        <v>5500</v>
      </c>
      <c r="D6" s="11" t="n">
        <v>5500</v>
      </c>
      <c r="E6" s="8" t="n">
        <f aca="false">IF(OR(C6="",D6=""),"",C6-D6)</f>
        <v>0</v>
      </c>
      <c r="F6" s="9" t="n">
        <f aca="false">IF(OR(C6="",C6=0,D6=""),"",E6/C6)</f>
        <v>0</v>
      </c>
      <c r="G6" s="10" t="s">
        <v>10</v>
      </c>
    </row>
    <row r="7" customFormat="false" ht="15.75" hidden="false" customHeight="false" outlineLevel="1" collapsed="false">
      <c r="A7" s="6" t="s">
        <v>17</v>
      </c>
      <c r="B7" s="6" t="s">
        <v>18</v>
      </c>
      <c r="C7" s="11" t="n">
        <v>35000</v>
      </c>
      <c r="D7" s="11" t="n">
        <v>33000</v>
      </c>
      <c r="E7" s="8" t="n">
        <f aca="false">IF(OR(C7="",D7=""),"",C7-D7)</f>
        <v>2000</v>
      </c>
      <c r="F7" s="9" t="n">
        <f aca="false">IF(OR(C7="",C7=0,D7=""),"",E7/C7)</f>
        <v>0.0571428571428571</v>
      </c>
      <c r="G7" s="10" t="s">
        <v>10</v>
      </c>
    </row>
    <row r="8" customFormat="false" ht="16.5" hidden="false" customHeight="true" outlineLevel="1" collapsed="false">
      <c r="A8" s="12" t="s">
        <v>19</v>
      </c>
      <c r="B8" s="12"/>
      <c r="C8" s="13" t="n">
        <f aca="false">SUM(C3:C7)</f>
        <v>131500</v>
      </c>
      <c r="D8" s="13" t="n">
        <f aca="false">SUM(D3:D7)</f>
        <v>132000</v>
      </c>
      <c r="E8" s="13" t="n">
        <f aca="false">C8-D8</f>
        <v>-500</v>
      </c>
      <c r="F8" s="14" t="n">
        <f aca="false">IF(C8=0,"",E8/C8)</f>
        <v>-0.00380228136882129</v>
      </c>
      <c r="G8" s="15"/>
    </row>
    <row r="9" customFormat="false" ht="16.5" hidden="false" customHeight="true" outlineLevel="0" collapsed="false">
      <c r="A9" s="16"/>
      <c r="B9" s="16"/>
      <c r="C9" s="17"/>
      <c r="D9" s="17"/>
      <c r="E9" s="17"/>
      <c r="F9" s="18"/>
      <c r="G9" s="19"/>
    </row>
    <row r="10" customFormat="false" ht="25.5" hidden="false" customHeight="true" outlineLevel="0" collapsed="false">
      <c r="A10" s="2" t="s">
        <v>20</v>
      </c>
      <c r="B10" s="2"/>
      <c r="C10" s="3"/>
      <c r="D10" s="3"/>
      <c r="E10" s="3"/>
      <c r="F10" s="4"/>
      <c r="G10" s="5"/>
    </row>
    <row r="11" customFormat="false" ht="15.75" hidden="false" customHeight="false" outlineLevel="1" collapsed="false">
      <c r="A11" s="6" t="s">
        <v>21</v>
      </c>
      <c r="B11" s="6" t="s">
        <v>22</v>
      </c>
      <c r="C11" s="7" t="n">
        <v>32000</v>
      </c>
      <c r="D11" s="7" t="n">
        <v>38500</v>
      </c>
      <c r="E11" s="8" t="n">
        <f aca="false">IF(OR(C11="",D11=""),"",C11-D11)</f>
        <v>-6500</v>
      </c>
      <c r="F11" s="9" t="n">
        <f aca="false">IF(OR(C11="",C11=0,D11=""),"",E11/C11)</f>
        <v>-0.203125</v>
      </c>
      <c r="G11" s="10" t="s">
        <v>10</v>
      </c>
    </row>
    <row r="12" customFormat="false" ht="15.75" hidden="false" customHeight="false" outlineLevel="1" collapsed="false">
      <c r="A12" s="6" t="s">
        <v>23</v>
      </c>
      <c r="B12" s="6" t="s">
        <v>24</v>
      </c>
      <c r="C12" s="11" t="n">
        <v>18000</v>
      </c>
      <c r="D12" s="11" t="n">
        <v>17200</v>
      </c>
      <c r="E12" s="8" t="n">
        <f aca="false">IF(OR(C12="",D12=""),"",C12-D12)</f>
        <v>800</v>
      </c>
      <c r="F12" s="9" t="n">
        <f aca="false">IF(OR(C12="",C12=0,D12=""),"",E12/C12)</f>
        <v>0.0444444444444444</v>
      </c>
      <c r="G12" s="10" t="s">
        <v>10</v>
      </c>
    </row>
    <row r="13" customFormat="false" ht="15.75" hidden="false" customHeight="false" outlineLevel="1" collapsed="false">
      <c r="A13" s="6" t="s">
        <v>25</v>
      </c>
      <c r="B13" s="6" t="s">
        <v>26</v>
      </c>
      <c r="C13" s="11" t="n">
        <v>25000</v>
      </c>
      <c r="D13" s="11" t="n">
        <v>24000</v>
      </c>
      <c r="E13" s="8" t="n">
        <f aca="false">IF(OR(C13="",D13=""),"",C13-D13)</f>
        <v>1000</v>
      </c>
      <c r="F13" s="9" t="n">
        <f aca="false">IF(OR(C13="",C13=0,D13=""),"",E13/C13)</f>
        <v>0.04</v>
      </c>
      <c r="G13" s="10" t="s">
        <v>10</v>
      </c>
    </row>
    <row r="14" customFormat="false" ht="15.75" hidden="false" customHeight="false" outlineLevel="1" collapsed="false">
      <c r="A14" s="6" t="s">
        <v>27</v>
      </c>
      <c r="B14" s="6" t="s">
        <v>28</v>
      </c>
      <c r="C14" s="11" t="n">
        <v>22000</v>
      </c>
      <c r="D14" s="11" t="n">
        <v>21500</v>
      </c>
      <c r="E14" s="8" t="n">
        <f aca="false">IF(OR(C14="",D14=""),"",C14-D14)</f>
        <v>500</v>
      </c>
      <c r="F14" s="9" t="n">
        <f aca="false">IF(OR(C14="",C14=0,D14=""),"",E14/C14)</f>
        <v>0.0227272727272727</v>
      </c>
      <c r="G14" s="10" t="s">
        <v>10</v>
      </c>
    </row>
    <row r="15" customFormat="false" ht="16.5" hidden="false" customHeight="true" outlineLevel="1" collapsed="false">
      <c r="A15" s="12" t="s">
        <v>29</v>
      </c>
      <c r="B15" s="12"/>
      <c r="C15" s="13" t="n">
        <f aca="false">SUM(C11:C14)</f>
        <v>97000</v>
      </c>
      <c r="D15" s="13" t="n">
        <f aca="false">SUM(D11:D14)</f>
        <v>101200</v>
      </c>
      <c r="E15" s="13" t="n">
        <f aca="false">C15-D15</f>
        <v>-4200</v>
      </c>
      <c r="F15" s="14" t="n">
        <f aca="false">IF(C15=0,"",E15/C15)</f>
        <v>-0.043298969072165</v>
      </c>
      <c r="G15" s="15"/>
    </row>
    <row r="16" customFormat="false" ht="16.5" hidden="false" customHeight="true" outlineLevel="0" collapsed="false">
      <c r="A16" s="16"/>
      <c r="B16" s="16"/>
      <c r="C16" s="17"/>
      <c r="D16" s="17"/>
      <c r="E16" s="17"/>
      <c r="F16" s="18"/>
      <c r="G16" s="19"/>
    </row>
    <row r="17" customFormat="false" ht="25.5" hidden="false" customHeight="true" outlineLevel="0" collapsed="false">
      <c r="A17" s="2" t="s">
        <v>30</v>
      </c>
      <c r="B17" s="2"/>
      <c r="C17" s="3"/>
      <c r="D17" s="3"/>
      <c r="E17" s="3"/>
      <c r="F17" s="4"/>
      <c r="G17" s="5"/>
    </row>
    <row r="18" customFormat="false" ht="15.75" hidden="false" customHeight="false" outlineLevel="1" collapsed="false">
      <c r="A18" s="6" t="s">
        <v>31</v>
      </c>
      <c r="B18" s="6" t="s">
        <v>32</v>
      </c>
      <c r="C18" s="7" t="n">
        <v>55000</v>
      </c>
      <c r="D18" s="7" t="n">
        <v>58000</v>
      </c>
      <c r="E18" s="8" t="n">
        <f aca="false">IF(OR(C18="",D18=""),"",C18-D18)</f>
        <v>-3000</v>
      </c>
      <c r="F18" s="9" t="n">
        <f aca="false">IF(OR(C18="",C18=0,D18=""),"",E18/C18)</f>
        <v>-0.0545454545454545</v>
      </c>
      <c r="G18" s="10" t="s">
        <v>10</v>
      </c>
    </row>
    <row r="19" customFormat="false" ht="15.75" hidden="false" customHeight="false" outlineLevel="1" collapsed="false">
      <c r="A19" s="6" t="s">
        <v>33</v>
      </c>
      <c r="B19" s="6" t="s">
        <v>34</v>
      </c>
      <c r="C19" s="11" t="n">
        <v>72000</v>
      </c>
      <c r="D19" s="11" t="n">
        <v>69500</v>
      </c>
      <c r="E19" s="8" t="n">
        <f aca="false">IF(OR(C19="",D19=""),"",C19-D19)</f>
        <v>2500</v>
      </c>
      <c r="F19" s="9" t="n">
        <f aca="false">IF(OR(C19="",C19=0,D19=""),"",E19/C19)</f>
        <v>0.0347222222222222</v>
      </c>
      <c r="G19" s="10" t="s">
        <v>10</v>
      </c>
    </row>
    <row r="20" customFormat="false" ht="15.75" hidden="false" customHeight="false" outlineLevel="1" collapsed="false">
      <c r="A20" s="6" t="s">
        <v>35</v>
      </c>
      <c r="B20" s="6" t="s">
        <v>36</v>
      </c>
      <c r="C20" s="11" t="n">
        <v>28000</v>
      </c>
      <c r="D20" s="11" t="n">
        <v>27000</v>
      </c>
      <c r="E20" s="8" t="n">
        <f aca="false">IF(OR(C20="",D20=""),"",C20-D20)</f>
        <v>1000</v>
      </c>
      <c r="F20" s="9" t="n">
        <f aca="false">IF(OR(C20="",C20=0,D20=""),"",E20/C20)</f>
        <v>0.0357142857142857</v>
      </c>
      <c r="G20" s="10" t="s">
        <v>10</v>
      </c>
    </row>
    <row r="21" customFormat="false" ht="16.5" hidden="false" customHeight="true" outlineLevel="1" collapsed="false">
      <c r="A21" s="12" t="s">
        <v>37</v>
      </c>
      <c r="B21" s="12"/>
      <c r="C21" s="13" t="n">
        <f aca="false">SUM(C18:C20)</f>
        <v>155000</v>
      </c>
      <c r="D21" s="13" t="n">
        <f aca="false">SUM(D18:D20)</f>
        <v>154500</v>
      </c>
      <c r="E21" s="13" t="n">
        <f aca="false">C21-D21</f>
        <v>500</v>
      </c>
      <c r="F21" s="14" t="n">
        <f aca="false">IF(C21=0,"",E21/C21)</f>
        <v>0.0032258064516129</v>
      </c>
      <c r="G21" s="15"/>
    </row>
    <row r="22" customFormat="false" ht="16.5" hidden="false" customHeight="true" outlineLevel="0" collapsed="false">
      <c r="A22" s="16"/>
      <c r="B22" s="16"/>
      <c r="C22" s="17"/>
      <c r="D22" s="17"/>
      <c r="E22" s="17"/>
      <c r="F22" s="18"/>
      <c r="G22" s="19"/>
    </row>
    <row r="23" customFormat="false" ht="25.5" hidden="false" customHeight="true" outlineLevel="0" collapsed="false">
      <c r="A23" s="2" t="s">
        <v>38</v>
      </c>
      <c r="B23" s="2"/>
      <c r="C23" s="3"/>
      <c r="D23" s="3"/>
      <c r="E23" s="3"/>
      <c r="F23" s="4"/>
      <c r="G23" s="5"/>
    </row>
    <row r="24" customFormat="false" ht="15.75" hidden="false" customHeight="false" outlineLevel="1" collapsed="false">
      <c r="A24" s="6" t="s">
        <v>39</v>
      </c>
      <c r="B24" s="6" t="s">
        <v>40</v>
      </c>
      <c r="C24" s="7" t="n">
        <v>65000</v>
      </c>
      <c r="D24" s="7" t="n">
        <v>68000</v>
      </c>
      <c r="E24" s="8" t="n">
        <f aca="false">IF(OR(C24="",D24=""),"",C24-D24)</f>
        <v>-3000</v>
      </c>
      <c r="F24" s="9" t="n">
        <f aca="false">IF(OR(C24="",C24=0,D24=""),"",E24/C24)</f>
        <v>-0.0461538461538462</v>
      </c>
      <c r="G24" s="10" t="s">
        <v>10</v>
      </c>
    </row>
    <row r="25" customFormat="false" ht="15.75" hidden="false" customHeight="false" outlineLevel="1" collapsed="false">
      <c r="A25" s="6" t="s">
        <v>41</v>
      </c>
      <c r="B25" s="6" t="s">
        <v>42</v>
      </c>
      <c r="C25" s="11" t="n">
        <v>42000</v>
      </c>
      <c r="D25" s="11" t="n">
        <v>40500</v>
      </c>
      <c r="E25" s="8" t="n">
        <f aca="false">IF(OR(C25="",D25=""),"",C25-D25)</f>
        <v>1500</v>
      </c>
      <c r="F25" s="9" t="n">
        <f aca="false">IF(OR(C25="",C25=0,D25=""),"",E25/C25)</f>
        <v>0.0357142857142857</v>
      </c>
      <c r="G25" s="10" t="s">
        <v>10</v>
      </c>
    </row>
    <row r="26" customFormat="false" ht="15.75" hidden="false" customHeight="false" outlineLevel="1" collapsed="false">
      <c r="A26" s="6" t="s">
        <v>43</v>
      </c>
      <c r="B26" s="6" t="s">
        <v>44</v>
      </c>
      <c r="C26" s="11" t="n">
        <v>38000</v>
      </c>
      <c r="D26" s="11" t="n">
        <v>36000</v>
      </c>
      <c r="E26" s="8" t="n">
        <f aca="false">IF(OR(C26="",D26=""),"",C26-D26)</f>
        <v>2000</v>
      </c>
      <c r="F26" s="9" t="n">
        <f aca="false">IF(OR(C26="",C26=0,D26=""),"",E26/C26)</f>
        <v>0.0526315789473684</v>
      </c>
      <c r="G26" s="10" t="s">
        <v>10</v>
      </c>
    </row>
    <row r="27" customFormat="false" ht="15.75" hidden="false" customHeight="false" outlineLevel="1" collapsed="false">
      <c r="A27" s="6" t="s">
        <v>45</v>
      </c>
      <c r="B27" s="6" t="s">
        <v>46</v>
      </c>
      <c r="C27" s="11" t="n">
        <v>22000</v>
      </c>
      <c r="D27" s="11" t="n">
        <v>22000</v>
      </c>
      <c r="E27" s="8" t="n">
        <f aca="false">IF(OR(C27="",D27=""),"",C27-D27)</f>
        <v>0</v>
      </c>
      <c r="F27" s="9" t="n">
        <f aca="false">IF(OR(C27="",C27=0,D27=""),"",E27/C27)</f>
        <v>0</v>
      </c>
      <c r="G27" s="10" t="s">
        <v>10</v>
      </c>
    </row>
    <row r="28" customFormat="false" ht="16.5" hidden="false" customHeight="true" outlineLevel="1" collapsed="false">
      <c r="A28" s="12" t="s">
        <v>47</v>
      </c>
      <c r="B28" s="12"/>
      <c r="C28" s="13" t="n">
        <f aca="false">SUM(C24:C27)</f>
        <v>167000</v>
      </c>
      <c r="D28" s="13" t="n">
        <f aca="false">SUM(D24:D27)</f>
        <v>166500</v>
      </c>
      <c r="E28" s="13" t="n">
        <f aca="false">C28-D28</f>
        <v>500</v>
      </c>
      <c r="F28" s="14" t="n">
        <f aca="false">IF(C28=0,"",E28/C28)</f>
        <v>0.0029940119760479</v>
      </c>
      <c r="G28" s="15"/>
    </row>
    <row r="29" customFormat="false" ht="16.5" hidden="false" customHeight="true" outlineLevel="0" collapsed="false">
      <c r="A29" s="16"/>
      <c r="B29" s="16"/>
      <c r="C29" s="17"/>
      <c r="D29" s="17"/>
      <c r="E29" s="17"/>
      <c r="F29" s="18"/>
      <c r="G29" s="19"/>
    </row>
    <row r="30" customFormat="false" ht="25.5" hidden="false" customHeight="true" outlineLevel="0" collapsed="false">
      <c r="A30" s="2" t="s">
        <v>48</v>
      </c>
      <c r="B30" s="2"/>
      <c r="C30" s="3"/>
      <c r="D30" s="3"/>
      <c r="E30" s="3"/>
      <c r="F30" s="4"/>
      <c r="G30" s="5"/>
    </row>
    <row r="31" customFormat="false" ht="15.75" hidden="false" customHeight="false" outlineLevel="1" collapsed="false">
      <c r="A31" s="6" t="s">
        <v>49</v>
      </c>
      <c r="B31" s="6" t="s">
        <v>50</v>
      </c>
      <c r="C31" s="7" t="n">
        <v>35000</v>
      </c>
      <c r="D31" s="7" t="n">
        <v>33000</v>
      </c>
      <c r="E31" s="8" t="n">
        <f aca="false">IF(OR(C31="",D31=""),"",C31-D31)</f>
        <v>2000</v>
      </c>
      <c r="F31" s="9" t="n">
        <f aca="false">IF(OR(C31="",C31=0,D31=""),"",E31/C31)</f>
        <v>0.0571428571428571</v>
      </c>
      <c r="G31" s="10" t="s">
        <v>10</v>
      </c>
    </row>
    <row r="32" customFormat="false" ht="15.75" hidden="false" customHeight="false" outlineLevel="1" collapsed="false">
      <c r="A32" s="6" t="s">
        <v>51</v>
      </c>
      <c r="B32" s="6" t="s">
        <v>52</v>
      </c>
      <c r="C32" s="11" t="n">
        <v>28000</v>
      </c>
      <c r="D32" s="11" t="n">
        <v>25500</v>
      </c>
      <c r="E32" s="8" t="n">
        <f aca="false">IF(OR(C32="",D32=""),"",C32-D32)</f>
        <v>2500</v>
      </c>
      <c r="F32" s="9" t="n">
        <f aca="false">IF(OR(C32="",C32=0,D32=""),"",E32/C32)</f>
        <v>0.0892857142857143</v>
      </c>
      <c r="G32" s="10" t="s">
        <v>53</v>
      </c>
    </row>
    <row r="33" customFormat="false" ht="15.75" hidden="false" customHeight="false" outlineLevel="1" collapsed="false">
      <c r="A33" s="6" t="s">
        <v>54</v>
      </c>
      <c r="B33" s="6" t="s">
        <v>55</v>
      </c>
      <c r="C33" s="11" t="n">
        <v>18000</v>
      </c>
      <c r="D33" s="11" t="n">
        <v>12000</v>
      </c>
      <c r="E33" s="8" t="n">
        <f aca="false">IF(OR(C33="",D33=""),"",C33-D33)</f>
        <v>6000</v>
      </c>
      <c r="F33" s="9" t="n">
        <f aca="false">IF(OR(C33="",C33=0,D33=""),"",E33/C33)</f>
        <v>0.333333333333333</v>
      </c>
      <c r="G33" s="10" t="s">
        <v>53</v>
      </c>
    </row>
    <row r="34" customFormat="false" ht="15.75" hidden="false" customHeight="false" outlineLevel="1" collapsed="false">
      <c r="A34" s="6" t="s">
        <v>56</v>
      </c>
      <c r="B34" s="6" t="s">
        <v>57</v>
      </c>
      <c r="C34" s="11" t="n">
        <v>12000</v>
      </c>
      <c r="D34" s="11"/>
      <c r="E34" s="8" t="str">
        <f aca="false">IF(OR(C34="",D34=""),"",C34-D34)</f>
        <v/>
      </c>
      <c r="F34" s="9" t="str">
        <f aca="false">IF(OR(C34="",C34=0,D34=""),"",E34/C34)</f>
        <v/>
      </c>
      <c r="G34" s="10" t="s">
        <v>58</v>
      </c>
    </row>
    <row r="35" customFormat="false" ht="15.75" hidden="false" customHeight="false" outlineLevel="1" collapsed="false">
      <c r="A35" s="6" t="s">
        <v>59</v>
      </c>
      <c r="B35" s="6" t="s">
        <v>60</v>
      </c>
      <c r="C35" s="11" t="n">
        <v>45000</v>
      </c>
      <c r="D35" s="11" t="n">
        <v>18000</v>
      </c>
      <c r="E35" s="8" t="n">
        <f aca="false">IF(OR(C35="",D35=""),"",C35-D35)</f>
        <v>27000</v>
      </c>
      <c r="F35" s="9" t="n">
        <f aca="false">IF(OR(C35="",C35=0,D35=""),"",E35/C35)</f>
        <v>0.6</v>
      </c>
      <c r="G35" s="10" t="s">
        <v>53</v>
      </c>
    </row>
    <row r="36" customFormat="false" ht="16.5" hidden="false" customHeight="true" outlineLevel="1" collapsed="false">
      <c r="A36" s="12" t="s">
        <v>61</v>
      </c>
      <c r="B36" s="12"/>
      <c r="C36" s="13" t="n">
        <f aca="false">SUM(C31:C35)</f>
        <v>138000</v>
      </c>
      <c r="D36" s="13" t="n">
        <f aca="false">SUM(D31:D35)</f>
        <v>88500</v>
      </c>
      <c r="E36" s="13" t="n">
        <f aca="false">C36-D36</f>
        <v>49500</v>
      </c>
      <c r="F36" s="14" t="n">
        <f aca="false">IF(C36=0,"",E36/C36)</f>
        <v>0.358695652173913</v>
      </c>
      <c r="G36" s="15"/>
    </row>
    <row r="37" customFormat="false" ht="16.5" hidden="false" customHeight="true" outlineLevel="0" collapsed="false">
      <c r="A37" s="16"/>
      <c r="B37" s="16"/>
      <c r="C37" s="17"/>
      <c r="D37" s="17"/>
      <c r="E37" s="17"/>
      <c r="F37" s="18"/>
      <c r="G37" s="19"/>
    </row>
    <row r="38" customFormat="false" ht="25.5" hidden="false" customHeight="true" outlineLevel="0" collapsed="false">
      <c r="A38" s="2" t="s">
        <v>62</v>
      </c>
      <c r="B38" s="2"/>
      <c r="C38" s="3"/>
      <c r="D38" s="3"/>
      <c r="E38" s="3"/>
      <c r="F38" s="4"/>
      <c r="G38" s="5"/>
    </row>
    <row r="39" customFormat="false" ht="15.75" hidden="false" customHeight="false" outlineLevel="1" collapsed="false">
      <c r="A39" s="6" t="s">
        <v>63</v>
      </c>
      <c r="B39" s="6" t="s">
        <v>64</v>
      </c>
      <c r="C39" s="7" t="n">
        <v>48000</v>
      </c>
      <c r="D39" s="7" t="n">
        <v>48000</v>
      </c>
      <c r="E39" s="8" t="n">
        <f aca="false">IF(OR(C39="",D39=""),"",C39-D39)</f>
        <v>0</v>
      </c>
      <c r="F39" s="9" t="n">
        <f aca="false">IF(OR(C39="",C39=0,D39=""),"",E39/C39)</f>
        <v>0</v>
      </c>
      <c r="G39" s="10" t="s">
        <v>10</v>
      </c>
    </row>
    <row r="40" customFormat="false" ht="15.75" hidden="false" customHeight="false" outlineLevel="1" collapsed="false">
      <c r="A40" s="6" t="s">
        <v>65</v>
      </c>
      <c r="B40" s="6" t="s">
        <v>66</v>
      </c>
      <c r="C40" s="11" t="n">
        <v>35000</v>
      </c>
      <c r="D40" s="11" t="n">
        <v>35000</v>
      </c>
      <c r="E40" s="8" t="n">
        <f aca="false">IF(OR(C40="",D40=""),"",C40-D40)</f>
        <v>0</v>
      </c>
      <c r="F40" s="9" t="n">
        <f aca="false">IF(OR(C40="",C40=0,D40=""),"",E40/C40)</f>
        <v>0</v>
      </c>
      <c r="G40" s="10" t="s">
        <v>10</v>
      </c>
    </row>
    <row r="41" customFormat="false" ht="15.75" hidden="false" customHeight="false" outlineLevel="1" collapsed="false">
      <c r="A41" s="6" t="s">
        <v>67</v>
      </c>
      <c r="B41" s="6" t="s">
        <v>68</v>
      </c>
      <c r="C41" s="11" t="n">
        <v>15000</v>
      </c>
      <c r="D41" s="11"/>
      <c r="E41" s="8" t="str">
        <f aca="false">IF(OR(C41="",D41=""),"",C41-D41)</f>
        <v/>
      </c>
      <c r="F41" s="9" t="str">
        <f aca="false">IF(OR(C41="",C41=0,D41=""),"",E41/C41)</f>
        <v/>
      </c>
      <c r="G41" s="10" t="s">
        <v>58</v>
      </c>
    </row>
    <row r="42" customFormat="false" ht="15.75" hidden="false" customHeight="false" outlineLevel="1" collapsed="false">
      <c r="A42" s="6" t="s">
        <v>69</v>
      </c>
      <c r="B42" s="6" t="s">
        <v>70</v>
      </c>
      <c r="C42" s="11" t="n">
        <v>12000</v>
      </c>
      <c r="D42" s="11"/>
      <c r="E42" s="8" t="str">
        <f aca="false">IF(OR(C42="",D42=""),"",C42-D42)</f>
        <v/>
      </c>
      <c r="F42" s="9" t="str">
        <f aca="false">IF(OR(C42="",C42=0,D42=""),"",E42/C42)</f>
        <v/>
      </c>
      <c r="G42" s="10" t="s">
        <v>58</v>
      </c>
    </row>
    <row r="43" customFormat="false" ht="15.75" hidden="false" customHeight="false" outlineLevel="1" collapsed="false">
      <c r="A43" s="6" t="s">
        <v>71</v>
      </c>
      <c r="B43" s="6" t="s">
        <v>72</v>
      </c>
      <c r="C43" s="11" t="n">
        <v>8000</v>
      </c>
      <c r="D43" s="11"/>
      <c r="E43" s="8" t="str">
        <f aca="false">IF(OR(C43="",D43=""),"",C43-D43)</f>
        <v/>
      </c>
      <c r="F43" s="9" t="str">
        <f aca="false">IF(OR(C43="",C43=0,D43=""),"",E43/C43)</f>
        <v/>
      </c>
      <c r="G43" s="10" t="s">
        <v>58</v>
      </c>
    </row>
    <row r="44" customFormat="false" ht="16.5" hidden="false" customHeight="true" outlineLevel="1" collapsed="false">
      <c r="A44" s="12" t="s">
        <v>73</v>
      </c>
      <c r="B44" s="12"/>
      <c r="C44" s="13" t="n">
        <f aca="false">SUM(C39:C43)</f>
        <v>118000</v>
      </c>
      <c r="D44" s="13" t="n">
        <f aca="false">SUM(D39:D43)</f>
        <v>83000</v>
      </c>
      <c r="E44" s="13" t="n">
        <f aca="false">C44-D44</f>
        <v>35000</v>
      </c>
      <c r="F44" s="14" t="n">
        <f aca="false">IF(C44=0,"",E44/C44)</f>
        <v>0.296610169491525</v>
      </c>
      <c r="G44" s="15"/>
    </row>
    <row r="45" customFormat="false" ht="16.5" hidden="false" customHeight="true" outlineLevel="0" collapsed="false">
      <c r="A45" s="16"/>
      <c r="B45" s="16"/>
      <c r="C45" s="17"/>
      <c r="D45" s="17"/>
      <c r="E45" s="17"/>
      <c r="F45" s="18"/>
      <c r="G45" s="19"/>
    </row>
    <row r="46" customFormat="false" ht="25.5" hidden="false" customHeight="true" outlineLevel="0" collapsed="false">
      <c r="A46" s="2" t="s">
        <v>74</v>
      </c>
      <c r="B46" s="2"/>
      <c r="C46" s="3"/>
      <c r="D46" s="3"/>
      <c r="E46" s="3"/>
      <c r="F46" s="4"/>
      <c r="G46" s="5"/>
    </row>
    <row r="47" customFormat="false" ht="15.75" hidden="false" customHeight="false" outlineLevel="1" collapsed="false">
      <c r="A47" s="6" t="s">
        <v>75</v>
      </c>
      <c r="B47" s="6" t="s">
        <v>76</v>
      </c>
      <c r="C47" s="7" t="n">
        <v>42000</v>
      </c>
      <c r="D47" s="7"/>
      <c r="E47" s="8" t="str">
        <f aca="false">IF(OR(C47="",D47=""),"",C47-D47)</f>
        <v/>
      </c>
      <c r="F47" s="9" t="str">
        <f aca="false">IF(OR(C47="",C47=0,D47=""),"",E47/C47)</f>
        <v/>
      </c>
      <c r="G47" s="10" t="s">
        <v>58</v>
      </c>
    </row>
    <row r="48" customFormat="false" ht="15.75" hidden="false" customHeight="false" outlineLevel="1" collapsed="false">
      <c r="A48" s="6" t="s">
        <v>77</v>
      </c>
      <c r="B48" s="6" t="s">
        <v>78</v>
      </c>
      <c r="C48" s="11" t="n">
        <v>18000</v>
      </c>
      <c r="D48" s="11"/>
      <c r="E48" s="8" t="str">
        <f aca="false">IF(OR(C48="",D48=""),"",C48-D48)</f>
        <v/>
      </c>
      <c r="F48" s="9" t="str">
        <f aca="false">IF(OR(C48="",C48=0,D48=""),"",E48/C48)</f>
        <v/>
      </c>
      <c r="G48" s="10" t="s">
        <v>58</v>
      </c>
    </row>
    <row r="49" customFormat="false" ht="15.75" hidden="false" customHeight="false" outlineLevel="1" collapsed="false">
      <c r="A49" s="6" t="s">
        <v>79</v>
      </c>
      <c r="B49" s="6" t="s">
        <v>80</v>
      </c>
      <c r="C49" s="11" t="n">
        <v>15000</v>
      </c>
      <c r="D49" s="11"/>
      <c r="E49" s="8" t="str">
        <f aca="false">IF(OR(C49="",D49=""),"",C49-D49)</f>
        <v/>
      </c>
      <c r="F49" s="9" t="str">
        <f aca="false">IF(OR(C49="",C49=0,D49=""),"",E49/C49)</f>
        <v/>
      </c>
      <c r="G49" s="10" t="s">
        <v>58</v>
      </c>
    </row>
    <row r="50" customFormat="false" ht="15.75" hidden="false" customHeight="false" outlineLevel="1" collapsed="false">
      <c r="A50" s="6" t="s">
        <v>81</v>
      </c>
      <c r="B50" s="6" t="s">
        <v>82</v>
      </c>
      <c r="C50" s="11" t="n">
        <v>5500</v>
      </c>
      <c r="D50" s="11"/>
      <c r="E50" s="8" t="str">
        <f aca="false">IF(OR(C50="",D50=""),"",C50-D50)</f>
        <v/>
      </c>
      <c r="F50" s="9" t="str">
        <f aca="false">IF(OR(C50="",C50=0,D50=""),"",E50/C50)</f>
        <v/>
      </c>
      <c r="G50" s="10" t="s">
        <v>58</v>
      </c>
    </row>
    <row r="51" customFormat="false" ht="15.75" hidden="false" customHeight="false" outlineLevel="1" collapsed="false">
      <c r="A51" s="6" t="s">
        <v>83</v>
      </c>
      <c r="B51" s="6" t="s">
        <v>84</v>
      </c>
      <c r="C51" s="11" t="n">
        <v>12000</v>
      </c>
      <c r="D51" s="11"/>
      <c r="E51" s="8" t="str">
        <f aca="false">IF(OR(C51="",D51=""),"",C51-D51)</f>
        <v/>
      </c>
      <c r="F51" s="9" t="str">
        <f aca="false">IF(OR(C51="",C51=0,D51=""),"",E51/C51)</f>
        <v/>
      </c>
      <c r="G51" s="10" t="s">
        <v>58</v>
      </c>
    </row>
    <row r="52" customFormat="false" ht="16.5" hidden="false" customHeight="true" outlineLevel="1" collapsed="false">
      <c r="A52" s="12" t="s">
        <v>85</v>
      </c>
      <c r="B52" s="12"/>
      <c r="C52" s="13" t="n">
        <f aca="false">SUM(C47:C51)</f>
        <v>92500</v>
      </c>
      <c r="D52" s="13" t="n">
        <f aca="false">SUM(D47:D51)</f>
        <v>0</v>
      </c>
      <c r="E52" s="13" t="n">
        <f aca="false">C52-D52</f>
        <v>92500</v>
      </c>
      <c r="F52" s="14" t="n">
        <f aca="false">IF(C52=0,"",E52/C52)</f>
        <v>1</v>
      </c>
      <c r="G52" s="15"/>
    </row>
    <row r="53" customFormat="false" ht="16.5" hidden="false" customHeight="true" outlineLevel="0" collapsed="false">
      <c r="A53" s="16"/>
      <c r="B53" s="16"/>
      <c r="C53" s="17"/>
      <c r="D53" s="17"/>
      <c r="E53" s="17"/>
      <c r="F53" s="18"/>
      <c r="G53" s="19"/>
    </row>
    <row r="54" customFormat="false" ht="25.5" hidden="false" customHeight="true" outlineLevel="0" collapsed="false">
      <c r="A54" s="2" t="s">
        <v>86</v>
      </c>
      <c r="B54" s="2"/>
      <c r="C54" s="3"/>
      <c r="D54" s="3"/>
      <c r="E54" s="3"/>
      <c r="F54" s="4"/>
      <c r="G54" s="5"/>
    </row>
    <row r="55" customFormat="false" ht="15.75" hidden="false" customHeight="false" outlineLevel="1" collapsed="false">
      <c r="A55" s="6" t="s">
        <v>87</v>
      </c>
      <c r="B55" s="6" t="s">
        <v>88</v>
      </c>
      <c r="C55" s="7" t="n">
        <v>8000</v>
      </c>
      <c r="D55" s="7"/>
      <c r="E55" s="8" t="str">
        <f aca="false">IF(OR(C55="",D55=""),"",C55-D55)</f>
        <v/>
      </c>
      <c r="F55" s="9" t="str">
        <f aca="false">IF(OR(C55="",C55=0,D55=""),"",E55/C55)</f>
        <v/>
      </c>
      <c r="G55" s="10" t="s">
        <v>58</v>
      </c>
    </row>
    <row r="56" customFormat="false" ht="15.75" hidden="false" customHeight="false" outlineLevel="1" collapsed="false">
      <c r="A56" s="6" t="s">
        <v>89</v>
      </c>
      <c r="B56" s="6" t="s">
        <v>90</v>
      </c>
      <c r="C56" s="11" t="n">
        <v>6000</v>
      </c>
      <c r="D56" s="11"/>
      <c r="E56" s="8" t="str">
        <f aca="false">IF(OR(C56="",D56=""),"",C56-D56)</f>
        <v/>
      </c>
      <c r="F56" s="9" t="str">
        <f aca="false">IF(OR(C56="",C56=0,D56=""),"",E56/C56)</f>
        <v/>
      </c>
      <c r="G56" s="10" t="s">
        <v>58</v>
      </c>
    </row>
    <row r="57" customFormat="false" ht="15.75" hidden="false" customHeight="false" outlineLevel="1" collapsed="false">
      <c r="A57" s="6" t="s">
        <v>91</v>
      </c>
      <c r="B57" s="6" t="s">
        <v>92</v>
      </c>
      <c r="C57" s="11" t="n">
        <v>3500</v>
      </c>
      <c r="D57" s="11"/>
      <c r="E57" s="8" t="str">
        <f aca="false">IF(OR(C57="",D57=""),"",C57-D57)</f>
        <v/>
      </c>
      <c r="F57" s="9" t="str">
        <f aca="false">IF(OR(C57="",C57=0,D57=""),"",E57/C57)</f>
        <v/>
      </c>
      <c r="G57" s="10" t="s">
        <v>58</v>
      </c>
    </row>
    <row r="58" customFormat="false" ht="16.5" hidden="false" customHeight="true" outlineLevel="1" collapsed="false">
      <c r="A58" s="12" t="s">
        <v>93</v>
      </c>
      <c r="B58" s="12"/>
      <c r="C58" s="13" t="n">
        <f aca="false">SUM(C55:C57)</f>
        <v>17500</v>
      </c>
      <c r="D58" s="13" t="n">
        <f aca="false">SUM(D55:D57)</f>
        <v>0</v>
      </c>
      <c r="E58" s="13" t="n">
        <f aca="false">C58-D58</f>
        <v>17500</v>
      </c>
      <c r="F58" s="14" t="n">
        <f aca="false">IF(C58=0,"",E58/C58)</f>
        <v>1</v>
      </c>
      <c r="G58" s="15"/>
    </row>
    <row r="59" customFormat="false" ht="16.5" hidden="false" customHeight="true" outlineLevel="0" collapsed="false">
      <c r="A59" s="16"/>
      <c r="B59" s="16"/>
      <c r="C59" s="17"/>
      <c r="D59" s="17"/>
      <c r="E59" s="17"/>
      <c r="F59" s="18"/>
      <c r="G59" s="19"/>
    </row>
    <row r="60" customFormat="false" ht="25.5" hidden="false" customHeight="true" outlineLevel="0" collapsed="false">
      <c r="A60" s="2" t="s">
        <v>94</v>
      </c>
      <c r="B60" s="2"/>
      <c r="C60" s="3"/>
      <c r="D60" s="3"/>
      <c r="E60" s="3"/>
      <c r="F60" s="4"/>
      <c r="G60" s="5"/>
    </row>
    <row r="61" customFormat="false" ht="15.75" hidden="false" customHeight="false" outlineLevel="1" collapsed="false">
      <c r="A61" s="6" t="s">
        <v>95</v>
      </c>
      <c r="B61" s="6" t="s">
        <v>96</v>
      </c>
      <c r="C61" s="7" t="n">
        <v>9500</v>
      </c>
      <c r="D61" s="7" t="n">
        <v>9500</v>
      </c>
      <c r="E61" s="8" t="n">
        <f aca="false">IF(OR(C61="",D61=""),"",C61-D61)</f>
        <v>0</v>
      </c>
      <c r="F61" s="9" t="n">
        <f aca="false">IF(OR(C61="",C61=0,D61=""),"",E61/C61)</f>
        <v>0</v>
      </c>
      <c r="G61" s="10" t="s">
        <v>10</v>
      </c>
    </row>
    <row r="62" customFormat="false" ht="15.75" hidden="false" customHeight="false" outlineLevel="1" collapsed="false">
      <c r="A62" s="6" t="s">
        <v>97</v>
      </c>
      <c r="B62" s="6" t="s">
        <v>98</v>
      </c>
      <c r="C62" s="11" t="n">
        <v>12000</v>
      </c>
      <c r="D62" s="11" t="n">
        <v>11000</v>
      </c>
      <c r="E62" s="8" t="n">
        <f aca="false">IF(OR(C62="",D62=""),"",C62-D62)</f>
        <v>1000</v>
      </c>
      <c r="F62" s="9" t="n">
        <f aca="false">IF(OR(C62="",C62=0,D62=""),"",E62/C62)</f>
        <v>0.0833333333333333</v>
      </c>
      <c r="G62" s="10" t="s">
        <v>10</v>
      </c>
    </row>
    <row r="63" customFormat="false" ht="15.75" hidden="false" customHeight="false" outlineLevel="1" collapsed="false">
      <c r="A63" s="6" t="s">
        <v>99</v>
      </c>
      <c r="B63" s="6" t="s">
        <v>100</v>
      </c>
      <c r="C63" s="11" t="n">
        <v>5000</v>
      </c>
      <c r="D63" s="11" t="n">
        <v>4800</v>
      </c>
      <c r="E63" s="8" t="n">
        <f aca="false">IF(OR(C63="",D63=""),"",C63-D63)</f>
        <v>200</v>
      </c>
      <c r="F63" s="9" t="n">
        <f aca="false">IF(OR(C63="",C63=0,D63=""),"",E63/C63)</f>
        <v>0.04</v>
      </c>
      <c r="G63" s="10" t="s">
        <v>10</v>
      </c>
    </row>
    <row r="64" customFormat="false" ht="15.75" hidden="false" customHeight="false" outlineLevel="1" collapsed="false">
      <c r="A64" s="6" t="s">
        <v>101</v>
      </c>
      <c r="B64" s="6" t="s">
        <v>102</v>
      </c>
      <c r="C64" s="11" t="n">
        <v>25000</v>
      </c>
      <c r="D64" s="11" t="n">
        <v>15000</v>
      </c>
      <c r="E64" s="8" t="n">
        <f aca="false">IF(OR(C64="",D64=""),"",C64-D64)</f>
        <v>10000</v>
      </c>
      <c r="F64" s="9" t="n">
        <f aca="false">IF(OR(C64="",C64=0,D64=""),"",E64/C64)</f>
        <v>0.4</v>
      </c>
      <c r="G64" s="10" t="s">
        <v>53</v>
      </c>
    </row>
    <row r="65" customFormat="false" ht="15.75" hidden="false" customHeight="false" outlineLevel="1" collapsed="false">
      <c r="A65" s="6" t="s">
        <v>103</v>
      </c>
      <c r="B65" s="6" t="s">
        <v>104</v>
      </c>
      <c r="C65" s="11" t="n">
        <v>18000</v>
      </c>
      <c r="D65" s="11"/>
      <c r="E65" s="8" t="str">
        <f aca="false">IF(OR(C65="",D65=""),"",C65-D65)</f>
        <v/>
      </c>
      <c r="F65" s="9" t="str">
        <f aca="false">IF(OR(C65="",C65=0,D65=""),"",E65/C65)</f>
        <v/>
      </c>
      <c r="G65" s="10" t="s">
        <v>58</v>
      </c>
    </row>
    <row r="66" customFormat="false" ht="16.5" hidden="false" customHeight="true" outlineLevel="1" collapsed="false">
      <c r="A66" s="12" t="s">
        <v>105</v>
      </c>
      <c r="B66" s="12"/>
      <c r="C66" s="13" t="n">
        <f aca="false">SUM(C61:C65)</f>
        <v>69500</v>
      </c>
      <c r="D66" s="13" t="n">
        <f aca="false">SUM(D61:D65)</f>
        <v>40300</v>
      </c>
      <c r="E66" s="13" t="n">
        <f aca="false">C66-D66</f>
        <v>29200</v>
      </c>
      <c r="F66" s="14" t="n">
        <f aca="false">IF(C66=0,"",E66/C66)</f>
        <v>0.420143884892086</v>
      </c>
      <c r="G66" s="15"/>
    </row>
    <row r="67" customFormat="false" ht="16.5" hidden="false" customHeight="true" outlineLevel="0" collapsed="false">
      <c r="A67" s="16"/>
      <c r="B67" s="16"/>
      <c r="C67" s="17"/>
      <c r="D67" s="17"/>
      <c r="E67" s="17"/>
      <c r="F67" s="18"/>
      <c r="G67" s="19"/>
    </row>
    <row r="68" customFormat="false" ht="16.5" hidden="false" customHeight="true" outlineLevel="0" collapsed="false">
      <c r="A68" s="20" t="s">
        <v>106</v>
      </c>
      <c r="B68" s="20"/>
      <c r="C68" s="21" t="n">
        <f aca="false">SUM(C8,C15,C21,C28,C36,C44,C52,C58,C66)</f>
        <v>986000</v>
      </c>
      <c r="D68" s="21" t="n">
        <f aca="false">SUM(D8,D15,D21,D28,D36,D44,D52,D58,D66)</f>
        <v>766000</v>
      </c>
      <c r="E68" s="21" t="n">
        <f aca="false">C68-D68</f>
        <v>220000</v>
      </c>
      <c r="F68" s="22" t="n">
        <f aca="false">IF(C68=0,"",E68/C68)</f>
        <v>0.223123732251521</v>
      </c>
      <c r="G68" s="23"/>
    </row>
    <row r="69" customFormat="false" ht="16.5" hidden="false" customHeight="true" outlineLevel="0" collapsed="false">
      <c r="A69" s="16"/>
      <c r="B69" s="16"/>
      <c r="C69" s="17"/>
      <c r="D69" s="17"/>
      <c r="E69" s="17"/>
      <c r="F69" s="18"/>
      <c r="G69" s="19"/>
    </row>
    <row r="70" customFormat="false" ht="15.75" hidden="false" customHeight="false" outlineLevel="0" collapsed="false">
      <c r="A70" s="24" t="s">
        <v>107</v>
      </c>
      <c r="B70" s="24" t="s">
        <v>108</v>
      </c>
      <c r="C70" s="25" t="n">
        <v>0.1</v>
      </c>
      <c r="D70" s="26"/>
      <c r="E70" s="26"/>
      <c r="F70" s="27"/>
      <c r="G70" s="28"/>
    </row>
    <row r="71" customFormat="false" ht="15.75" hidden="false" customHeight="false" outlineLevel="0" collapsed="false">
      <c r="A71" s="29" t="s">
        <v>109</v>
      </c>
      <c r="B71" s="29"/>
      <c r="C71" s="8" t="n">
        <f aca="false">C68*C70</f>
        <v>98600</v>
      </c>
      <c r="D71" s="8"/>
      <c r="E71" s="8"/>
      <c r="F71" s="9"/>
      <c r="G71" s="30"/>
    </row>
    <row r="72" customFormat="false" ht="15.75" hidden="false" customHeight="false" outlineLevel="0" collapsed="false">
      <c r="A72" s="16"/>
      <c r="B72" s="16"/>
      <c r="C72" s="17"/>
      <c r="D72" s="17"/>
      <c r="E72" s="17"/>
      <c r="F72" s="18"/>
      <c r="G72" s="19"/>
    </row>
    <row r="73" customFormat="false" ht="30" hidden="false" customHeight="true" outlineLevel="0" collapsed="false">
      <c r="A73" s="31" t="s">
        <v>110</v>
      </c>
      <c r="B73" s="31"/>
      <c r="C73" s="32" t="n">
        <f aca="false">C68+C71</f>
        <v>1084600</v>
      </c>
      <c r="D73" s="32" t="n">
        <f aca="false">D68</f>
        <v>766000</v>
      </c>
      <c r="E73" s="32" t="n">
        <f aca="false">C73-D73</f>
        <v>318600</v>
      </c>
      <c r="F73" s="33" t="n">
        <f aca="false">IF(C73=0,"",E73/C73)</f>
        <v>0.293748847501383</v>
      </c>
      <c r="G73" s="34"/>
    </row>
    <row r="74" customFormat="false" ht="16.5" hidden="false" customHeight="true" outlineLevel="0" collapsed="false">
      <c r="A74" s="16"/>
      <c r="B74" s="16"/>
      <c r="C74" s="16"/>
      <c r="D74" s="16"/>
      <c r="E74" s="16"/>
      <c r="F74" s="16"/>
      <c r="G74" s="16"/>
    </row>
    <row r="75" customFormat="false" ht="15.75" hidden="false" customHeight="false" outlineLevel="0" collapsed="false">
      <c r="A75" s="16"/>
      <c r="B75" s="16"/>
      <c r="C75" s="16"/>
      <c r="D75" s="16"/>
      <c r="E75" s="16"/>
      <c r="F75" s="16"/>
      <c r="G75" s="16"/>
    </row>
    <row r="76" customFormat="false" ht="15.75" hidden="false" customHeight="false" outlineLevel="0" collapsed="false">
      <c r="A76" s="16"/>
      <c r="B76" s="16"/>
      <c r="C76" s="16"/>
      <c r="D76" s="16"/>
      <c r="E76" s="16"/>
      <c r="F76" s="16"/>
      <c r="G76" s="16"/>
    </row>
    <row r="77" customFormat="false" ht="15.75" hidden="false" customHeight="false" outlineLevel="0" collapsed="false">
      <c r="A77" s="16"/>
      <c r="B77" s="16"/>
      <c r="C77" s="16"/>
      <c r="D77" s="16"/>
      <c r="E77" s="16"/>
      <c r="F77" s="16"/>
      <c r="G77" s="16"/>
    </row>
    <row r="78" customFormat="false" ht="15.75" hidden="false" customHeight="false" outlineLevel="0" collapsed="false">
      <c r="A78" s="16"/>
      <c r="B78" s="16"/>
      <c r="C78" s="16"/>
      <c r="D78" s="16"/>
      <c r="E78" s="16"/>
      <c r="F78" s="16"/>
      <c r="G78" s="16"/>
    </row>
    <row r="79" customFormat="false" ht="15.75" hidden="false" customHeight="false" outlineLevel="0" collapsed="false">
      <c r="A79" s="16"/>
      <c r="B79" s="16"/>
      <c r="C79" s="16"/>
      <c r="D79" s="16"/>
      <c r="E79" s="16"/>
      <c r="F79" s="16"/>
      <c r="G79" s="16"/>
    </row>
    <row r="80" customFormat="false" ht="15.75" hidden="false" customHeight="false" outlineLevel="0" collapsed="false">
      <c r="A80" s="16"/>
      <c r="B80" s="16"/>
      <c r="C80" s="16"/>
      <c r="D80" s="16"/>
      <c r="E80" s="16"/>
      <c r="F80" s="16"/>
      <c r="G80" s="16"/>
    </row>
  </sheetData>
  <conditionalFormatting sqref="E2:E73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conditionalFormatting sqref="F2:F73">
    <cfRule type="cellIs" priority="4" operator="greaterThan" aboveAverage="0" equalAverage="0" bottom="0" percent="0" rank="0" text="" dxfId="0">
      <formula>0</formula>
    </cfRule>
    <cfRule type="cellIs" priority="5" operator="lessThan" aboveAverage="0" equalAverage="0" bottom="0" percent="0" rank="0" text="" dxfId="1">
      <formula>0</formula>
    </cfRule>
  </conditionalFormatting>
  <conditionalFormatting sqref="G2:G73">
    <cfRule type="containsText" priority="6" operator="containsText" aboveAverage="0" equalAverage="0" bottom="0" percent="0" rank="0" text="Complete" dxfId="2">
      <formula>NOT(ISERROR(SEARCH("Complete",G2)))</formula>
    </cfRule>
    <cfRule type="containsText" priority="7" operator="containsText" aboveAverage="0" equalAverage="0" bottom="0" percent="0" rank="0" text="In Progress" dxfId="3">
      <formula>NOT(ISERROR(SEARCH("In Progress",G2)))</formula>
    </cfRule>
    <cfRule type="containsText" priority="8" operator="containsText" aboveAverage="0" equalAverage="0" bottom="0" percent="0" rank="0" text="Not Started" dxfId="4">
      <formula>NOT(ISERROR(SEARCH("Not Started",G2)))</formula>
    </cfRule>
  </conditionalFormatting>
  <dataValidations count="1">
    <dataValidation allowBlank="true" errorStyle="stop" operator="between" showDropDown="false" showErrorMessage="true" showInputMessage="true" sqref="G3:G7 G11:G14 G18:G20 G24:G27 G31:G35 G39:G43 G47:G51 G55:G57 G61:G65" type="list">
      <formula1>"Not Started,In Progress,Complete"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I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16.66"/>
    <col collapsed="false" customWidth="true" hidden="false" outlineLevel="0" max="2" min="2" style="0" width="26.66"/>
    <col collapsed="false" customWidth="true" hidden="false" outlineLevel="0" max="3" min="3" style="0" width="29.16"/>
    <col collapsed="false" customWidth="true" hidden="false" outlineLevel="0" max="4" min="4" style="0" width="33.33"/>
    <col collapsed="false" customWidth="true" hidden="false" outlineLevel="0" max="5" min="5" style="0" width="18.66"/>
    <col collapsed="false" customWidth="true" hidden="false" outlineLevel="0" max="6" min="6" style="0" width="20.5"/>
    <col collapsed="false" customWidth="true" hidden="false" outlineLevel="0" max="7" min="7" style="0" width="16.66"/>
    <col collapsed="false" customWidth="true" hidden="false" outlineLevel="0" max="8" min="8" style="0" width="29.16"/>
    <col collapsed="false" customWidth="true" hidden="false" outlineLevel="0" max="9" min="9" style="0" width="20"/>
  </cols>
  <sheetData>
    <row r="1" customFormat="false" ht="30" hidden="false" customHeight="true" outlineLevel="0" collapsed="false">
      <c r="A1" s="1" t="s">
        <v>111</v>
      </c>
      <c r="B1" s="1" t="s">
        <v>112</v>
      </c>
      <c r="C1" s="1" t="s">
        <v>0</v>
      </c>
      <c r="D1" s="1" t="s">
        <v>1</v>
      </c>
      <c r="E1" s="1" t="s">
        <v>113</v>
      </c>
      <c r="F1" s="1" t="s">
        <v>114</v>
      </c>
      <c r="G1" s="1" t="s">
        <v>115</v>
      </c>
      <c r="H1" s="1" t="s">
        <v>116</v>
      </c>
      <c r="I1" s="1" t="s">
        <v>117</v>
      </c>
    </row>
    <row r="2" customFormat="false" ht="15.75" hidden="false" customHeight="false" outlineLevel="0" collapsed="false">
      <c r="A2" s="35" t="n">
        <v>45662</v>
      </c>
      <c r="B2" s="6" t="s">
        <v>118</v>
      </c>
      <c r="C2" s="6" t="s">
        <v>94</v>
      </c>
      <c r="D2" s="6" t="s">
        <v>119</v>
      </c>
      <c r="E2" s="36" t="n">
        <v>9500</v>
      </c>
      <c r="F2" s="6" t="s">
        <v>120</v>
      </c>
      <c r="G2" s="6" t="s">
        <v>121</v>
      </c>
      <c r="H2" s="6" t="s">
        <v>122</v>
      </c>
      <c r="I2" s="37" t="n">
        <f aca="false">IF(E2="","",SUM($E$2:E2))</f>
        <v>9500</v>
      </c>
    </row>
    <row r="3" customFormat="false" ht="15.75" hidden="false" customHeight="false" outlineLevel="0" collapsed="false">
      <c r="A3" s="38" t="n">
        <v>45665</v>
      </c>
      <c r="B3" s="39" t="s">
        <v>123</v>
      </c>
      <c r="C3" s="39" t="s">
        <v>7</v>
      </c>
      <c r="D3" s="39" t="s">
        <v>124</v>
      </c>
      <c r="E3" s="40" t="n">
        <v>22500</v>
      </c>
      <c r="F3" s="39" t="s">
        <v>125</v>
      </c>
      <c r="G3" s="39" t="s">
        <v>126</v>
      </c>
      <c r="H3" s="39" t="s">
        <v>127</v>
      </c>
      <c r="I3" s="37" t="n">
        <f aca="false">IF(E3="","",SUM($E$2:E3))</f>
        <v>32000</v>
      </c>
    </row>
    <row r="4" customFormat="false" ht="15.75" hidden="false" customHeight="false" outlineLevel="0" collapsed="false">
      <c r="A4" s="38" t="n">
        <v>45672</v>
      </c>
      <c r="B4" s="39" t="s">
        <v>128</v>
      </c>
      <c r="C4" s="39" t="s">
        <v>7</v>
      </c>
      <c r="D4" s="39" t="s">
        <v>129</v>
      </c>
      <c r="E4" s="40" t="n">
        <v>26800</v>
      </c>
      <c r="F4" s="39" t="s">
        <v>130</v>
      </c>
      <c r="G4" s="39" t="s">
        <v>131</v>
      </c>
      <c r="H4" s="39" t="s">
        <v>132</v>
      </c>
      <c r="I4" s="37" t="n">
        <f aca="false">IF(E4="","",SUM($E$2:E4))</f>
        <v>58800</v>
      </c>
    </row>
    <row r="5" customFormat="false" ht="15.75" hidden="false" customHeight="false" outlineLevel="0" collapsed="false">
      <c r="A5" s="38" t="n">
        <v>45677</v>
      </c>
      <c r="B5" s="39" t="s">
        <v>133</v>
      </c>
      <c r="C5" s="39" t="s">
        <v>94</v>
      </c>
      <c r="D5" s="39" t="s">
        <v>134</v>
      </c>
      <c r="E5" s="40" t="n">
        <v>11000</v>
      </c>
      <c r="F5" s="39" t="s">
        <v>125</v>
      </c>
      <c r="G5" s="39" t="s">
        <v>135</v>
      </c>
      <c r="H5" s="39" t="s">
        <v>136</v>
      </c>
      <c r="I5" s="37" t="n">
        <f aca="false">IF(E5="","",SUM($E$2:E5))</f>
        <v>69800</v>
      </c>
    </row>
    <row r="6" customFormat="false" ht="15.75" hidden="false" customHeight="false" outlineLevel="0" collapsed="false">
      <c r="A6" s="38" t="n">
        <v>45679</v>
      </c>
      <c r="B6" s="39" t="s">
        <v>137</v>
      </c>
      <c r="C6" s="39" t="s">
        <v>7</v>
      </c>
      <c r="D6" s="39" t="s">
        <v>138</v>
      </c>
      <c r="E6" s="40" t="n">
        <v>12200</v>
      </c>
      <c r="F6" s="39" t="s">
        <v>130</v>
      </c>
      <c r="G6" s="39" t="s">
        <v>139</v>
      </c>
      <c r="H6" s="39" t="s">
        <v>140</v>
      </c>
      <c r="I6" s="37" t="n">
        <f aca="false">IF(E6="","",SUM($E$2:E6))</f>
        <v>82000</v>
      </c>
    </row>
    <row r="7" customFormat="false" ht="15.75" hidden="false" customHeight="false" outlineLevel="0" collapsed="false">
      <c r="A7" s="38" t="n">
        <v>45685</v>
      </c>
      <c r="B7" s="39" t="s">
        <v>141</v>
      </c>
      <c r="C7" s="39" t="s">
        <v>7</v>
      </c>
      <c r="D7" s="39" t="s">
        <v>142</v>
      </c>
      <c r="E7" s="40" t="n">
        <v>5500</v>
      </c>
      <c r="F7" s="39" t="s">
        <v>143</v>
      </c>
      <c r="G7" s="39" t="s">
        <v>144</v>
      </c>
      <c r="H7" s="39"/>
      <c r="I7" s="37" t="n">
        <f aca="false">IF(E7="","",SUM($E$2:E7))</f>
        <v>87500</v>
      </c>
    </row>
    <row r="8" customFormat="false" ht="15.75" hidden="false" customHeight="false" outlineLevel="0" collapsed="false">
      <c r="A8" s="38" t="n">
        <v>45689</v>
      </c>
      <c r="B8" s="39" t="s">
        <v>145</v>
      </c>
      <c r="C8" s="39" t="s">
        <v>94</v>
      </c>
      <c r="D8" s="39" t="s">
        <v>146</v>
      </c>
      <c r="E8" s="40" t="n">
        <v>4800</v>
      </c>
      <c r="F8" s="39" t="s">
        <v>130</v>
      </c>
      <c r="G8" s="39" t="s">
        <v>147</v>
      </c>
      <c r="H8" s="39" t="s">
        <v>148</v>
      </c>
      <c r="I8" s="37" t="n">
        <f aca="false">IF(E8="","",SUM($E$2:E8))</f>
        <v>92300</v>
      </c>
    </row>
    <row r="9" customFormat="false" ht="15.75" hidden="false" customHeight="false" outlineLevel="0" collapsed="false">
      <c r="A9" s="38" t="n">
        <v>45693</v>
      </c>
      <c r="B9" s="39" t="s">
        <v>123</v>
      </c>
      <c r="C9" s="39" t="s">
        <v>7</v>
      </c>
      <c r="D9" s="39" t="s">
        <v>149</v>
      </c>
      <c r="E9" s="40" t="n">
        <v>25000</v>
      </c>
      <c r="F9" s="39" t="s">
        <v>125</v>
      </c>
      <c r="G9" s="39" t="s">
        <v>150</v>
      </c>
      <c r="H9" s="39" t="s">
        <v>151</v>
      </c>
      <c r="I9" s="37" t="n">
        <f aca="false">IF(E9="","",SUM($E$2:E9))</f>
        <v>117300</v>
      </c>
    </row>
    <row r="10" customFormat="false" ht="15.75" hidden="false" customHeight="false" outlineLevel="0" collapsed="false">
      <c r="A10" s="38" t="n">
        <v>45698</v>
      </c>
      <c r="B10" s="39" t="s">
        <v>137</v>
      </c>
      <c r="C10" s="39" t="s">
        <v>7</v>
      </c>
      <c r="D10" s="39" t="s">
        <v>152</v>
      </c>
      <c r="E10" s="40" t="n">
        <v>7000</v>
      </c>
      <c r="F10" s="39" t="s">
        <v>130</v>
      </c>
      <c r="G10" s="39" t="s">
        <v>153</v>
      </c>
      <c r="H10" s="39" t="s">
        <v>154</v>
      </c>
      <c r="I10" s="37" t="n">
        <f aca="false">IF(E10="","",SUM($E$2:E10))</f>
        <v>124300</v>
      </c>
    </row>
    <row r="11" customFormat="false" ht="15.75" hidden="false" customHeight="false" outlineLevel="0" collapsed="false">
      <c r="A11" s="38" t="n">
        <v>45703</v>
      </c>
      <c r="B11" s="39" t="s">
        <v>155</v>
      </c>
      <c r="C11" s="39" t="s">
        <v>7</v>
      </c>
      <c r="D11" s="39" t="s">
        <v>156</v>
      </c>
      <c r="E11" s="40" t="n">
        <v>16500</v>
      </c>
      <c r="F11" s="39" t="s">
        <v>120</v>
      </c>
      <c r="G11" s="39" t="s">
        <v>157</v>
      </c>
      <c r="H11" s="39"/>
      <c r="I11" s="37" t="n">
        <f aca="false">IF(E11="","",SUM($E$2:E11))</f>
        <v>140800</v>
      </c>
    </row>
    <row r="12" customFormat="false" ht="15.75" hidden="false" customHeight="false" outlineLevel="0" collapsed="false">
      <c r="A12" s="38" t="n">
        <v>45716</v>
      </c>
      <c r="B12" s="39" t="s">
        <v>155</v>
      </c>
      <c r="C12" s="39" t="s">
        <v>7</v>
      </c>
      <c r="D12" s="39" t="s">
        <v>158</v>
      </c>
      <c r="E12" s="40" t="n">
        <v>16500</v>
      </c>
      <c r="F12" s="39" t="s">
        <v>120</v>
      </c>
      <c r="G12" s="39" t="s">
        <v>159</v>
      </c>
      <c r="H12" s="39"/>
      <c r="I12" s="37" t="n">
        <f aca="false">IF(E12="","",SUM($E$2:E12))</f>
        <v>157300</v>
      </c>
    </row>
    <row r="13" customFormat="false" ht="15.75" hidden="false" customHeight="false" outlineLevel="0" collapsed="false">
      <c r="A13" s="38" t="n">
        <v>45719</v>
      </c>
      <c r="B13" s="39" t="s">
        <v>160</v>
      </c>
      <c r="C13" s="39" t="s">
        <v>20</v>
      </c>
      <c r="D13" s="39" t="s">
        <v>161</v>
      </c>
      <c r="E13" s="40" t="n">
        <v>28500</v>
      </c>
      <c r="F13" s="39" t="s">
        <v>130</v>
      </c>
      <c r="G13" s="39" t="s">
        <v>162</v>
      </c>
      <c r="H13" s="39" t="s">
        <v>163</v>
      </c>
      <c r="I13" s="37" t="n">
        <f aca="false">IF(E13="","",SUM($E$2:E13))</f>
        <v>185800</v>
      </c>
    </row>
    <row r="14" customFormat="false" ht="15.75" hidden="false" customHeight="false" outlineLevel="0" collapsed="false">
      <c r="A14" s="38" t="n">
        <v>45726</v>
      </c>
      <c r="B14" s="39" t="s">
        <v>160</v>
      </c>
      <c r="C14" s="39" t="s">
        <v>20</v>
      </c>
      <c r="D14" s="39" t="s">
        <v>164</v>
      </c>
      <c r="E14" s="40" t="n">
        <v>10000</v>
      </c>
      <c r="F14" s="39" t="s">
        <v>130</v>
      </c>
      <c r="G14" s="39" t="s">
        <v>165</v>
      </c>
      <c r="H14" s="39" t="s">
        <v>166</v>
      </c>
      <c r="I14" s="37" t="n">
        <f aca="false">IF(E14="","",SUM($E$2:E14))</f>
        <v>195800</v>
      </c>
    </row>
    <row r="15" customFormat="false" ht="15.75" hidden="false" customHeight="false" outlineLevel="0" collapsed="false">
      <c r="A15" s="38" t="n">
        <v>45731</v>
      </c>
      <c r="B15" s="39" t="s">
        <v>167</v>
      </c>
      <c r="C15" s="39" t="s">
        <v>20</v>
      </c>
      <c r="D15" s="39" t="s">
        <v>168</v>
      </c>
      <c r="E15" s="40" t="n">
        <v>17200</v>
      </c>
      <c r="F15" s="39" t="s">
        <v>130</v>
      </c>
      <c r="G15" s="39" t="s">
        <v>169</v>
      </c>
      <c r="H15" s="39"/>
      <c r="I15" s="37" t="n">
        <f aca="false">IF(E15="","",SUM($E$2:E15))</f>
        <v>213000</v>
      </c>
    </row>
    <row r="16" customFormat="false" ht="15.75" hidden="false" customHeight="false" outlineLevel="0" collapsed="false">
      <c r="A16" s="38" t="n">
        <v>45736</v>
      </c>
      <c r="B16" s="39" t="s">
        <v>170</v>
      </c>
      <c r="C16" s="39" t="s">
        <v>20</v>
      </c>
      <c r="D16" s="39" t="s">
        <v>171</v>
      </c>
      <c r="E16" s="40" t="n">
        <v>14000</v>
      </c>
      <c r="F16" s="39" t="s">
        <v>125</v>
      </c>
      <c r="G16" s="39" t="s">
        <v>172</v>
      </c>
      <c r="H16" s="39" t="s">
        <v>173</v>
      </c>
      <c r="I16" s="37" t="n">
        <f aca="false">IF(E16="","",SUM($E$2:E16))</f>
        <v>227000</v>
      </c>
    </row>
    <row r="17" customFormat="false" ht="15.75" hidden="false" customHeight="false" outlineLevel="0" collapsed="false">
      <c r="A17" s="38" t="n">
        <v>45738</v>
      </c>
      <c r="B17" s="39" t="s">
        <v>174</v>
      </c>
      <c r="C17" s="39" t="s">
        <v>20</v>
      </c>
      <c r="D17" s="39" t="s">
        <v>175</v>
      </c>
      <c r="E17" s="40" t="n">
        <v>10000</v>
      </c>
      <c r="F17" s="39" t="s">
        <v>125</v>
      </c>
      <c r="G17" s="39" t="s">
        <v>176</v>
      </c>
      <c r="H17" s="39" t="s">
        <v>177</v>
      </c>
      <c r="I17" s="37" t="n">
        <f aca="false">IF(E17="","",SUM($E$2:E17))</f>
        <v>237000</v>
      </c>
    </row>
    <row r="18" customFormat="false" ht="15.75" hidden="false" customHeight="false" outlineLevel="0" collapsed="false">
      <c r="A18" s="38" t="n">
        <v>45744</v>
      </c>
      <c r="B18" s="39" t="s">
        <v>178</v>
      </c>
      <c r="C18" s="39" t="s">
        <v>20</v>
      </c>
      <c r="D18" s="39" t="s">
        <v>179</v>
      </c>
      <c r="E18" s="40" t="n">
        <v>21500</v>
      </c>
      <c r="F18" s="39" t="s">
        <v>130</v>
      </c>
      <c r="G18" s="39" t="s">
        <v>180</v>
      </c>
      <c r="H18" s="39" t="s">
        <v>181</v>
      </c>
      <c r="I18" s="37" t="n">
        <f aca="false">IF(E18="","",SUM($E$2:E18))</f>
        <v>258500</v>
      </c>
    </row>
    <row r="19" customFormat="false" ht="15.75" hidden="false" customHeight="false" outlineLevel="0" collapsed="false">
      <c r="A19" s="38" t="n">
        <v>45749</v>
      </c>
      <c r="B19" s="39" t="s">
        <v>182</v>
      </c>
      <c r="C19" s="39" t="s">
        <v>30</v>
      </c>
      <c r="D19" s="39" t="s">
        <v>183</v>
      </c>
      <c r="E19" s="40" t="n">
        <v>58000</v>
      </c>
      <c r="F19" s="39" t="s">
        <v>125</v>
      </c>
      <c r="G19" s="39" t="s">
        <v>184</v>
      </c>
      <c r="H19" s="39" t="s">
        <v>185</v>
      </c>
      <c r="I19" s="37" t="n">
        <f aca="false">IF(E19="","",SUM($E$2:E19))</f>
        <v>316500</v>
      </c>
    </row>
    <row r="20" customFormat="false" ht="15.75" hidden="false" customHeight="false" outlineLevel="0" collapsed="false">
      <c r="A20" s="38" t="n">
        <v>45765</v>
      </c>
      <c r="B20" s="39" t="s">
        <v>186</v>
      </c>
      <c r="C20" s="39" t="s">
        <v>30</v>
      </c>
      <c r="D20" s="39" t="s">
        <v>187</v>
      </c>
      <c r="E20" s="40" t="n">
        <v>42000</v>
      </c>
      <c r="F20" s="39" t="s">
        <v>125</v>
      </c>
      <c r="G20" s="39" t="s">
        <v>188</v>
      </c>
      <c r="H20" s="39" t="s">
        <v>189</v>
      </c>
      <c r="I20" s="37" t="n">
        <f aca="false">IF(E20="","",SUM($E$2:E20))</f>
        <v>358500</v>
      </c>
    </row>
    <row r="21" customFormat="false" ht="15.75" hidden="false" customHeight="false" outlineLevel="0" collapsed="false">
      <c r="A21" s="38" t="n">
        <v>45778</v>
      </c>
      <c r="B21" s="39" t="s">
        <v>186</v>
      </c>
      <c r="C21" s="39" t="s">
        <v>30</v>
      </c>
      <c r="D21" s="39" t="s">
        <v>190</v>
      </c>
      <c r="E21" s="40" t="n">
        <v>27500</v>
      </c>
      <c r="F21" s="39" t="s">
        <v>125</v>
      </c>
      <c r="G21" s="39" t="s">
        <v>191</v>
      </c>
      <c r="H21" s="39" t="s">
        <v>192</v>
      </c>
      <c r="I21" s="37" t="n">
        <f aca="false">IF(E21="","",SUM($E$2:E21))</f>
        <v>386000</v>
      </c>
    </row>
    <row r="22" customFormat="false" ht="15.75" hidden="false" customHeight="false" outlineLevel="0" collapsed="false">
      <c r="A22" s="38" t="n">
        <v>45789</v>
      </c>
      <c r="B22" s="39" t="s">
        <v>193</v>
      </c>
      <c r="C22" s="39" t="s">
        <v>30</v>
      </c>
      <c r="D22" s="39" t="s">
        <v>194</v>
      </c>
      <c r="E22" s="40" t="n">
        <v>27000</v>
      </c>
      <c r="F22" s="39" t="s">
        <v>130</v>
      </c>
      <c r="G22" s="39" t="s">
        <v>195</v>
      </c>
      <c r="H22" s="39" t="s">
        <v>196</v>
      </c>
      <c r="I22" s="37" t="n">
        <f aca="false">IF(E22="","",SUM($E$2:E22))</f>
        <v>413000</v>
      </c>
    </row>
    <row r="23" customFormat="false" ht="15.75" hidden="false" customHeight="false" outlineLevel="0" collapsed="false">
      <c r="A23" s="38" t="n">
        <v>45792</v>
      </c>
      <c r="B23" s="39" t="s">
        <v>197</v>
      </c>
      <c r="C23" s="39" t="s">
        <v>94</v>
      </c>
      <c r="D23" s="39" t="s">
        <v>198</v>
      </c>
      <c r="E23" s="40" t="n">
        <v>10000</v>
      </c>
      <c r="F23" s="39" t="s">
        <v>125</v>
      </c>
      <c r="G23" s="39" t="s">
        <v>199</v>
      </c>
      <c r="H23" s="39" t="s">
        <v>200</v>
      </c>
      <c r="I23" s="37" t="n">
        <f aca="false">IF(E23="","",SUM($E$2:E23))</f>
        <v>423000</v>
      </c>
    </row>
    <row r="24" customFormat="false" ht="15.75" hidden="false" customHeight="false" outlineLevel="0" collapsed="false">
      <c r="A24" s="38" t="n">
        <v>45797</v>
      </c>
      <c r="B24" s="39" t="s">
        <v>201</v>
      </c>
      <c r="C24" s="39" t="s">
        <v>202</v>
      </c>
      <c r="D24" s="39" t="s">
        <v>203</v>
      </c>
      <c r="E24" s="40" t="n">
        <v>38000</v>
      </c>
      <c r="F24" s="39" t="s">
        <v>125</v>
      </c>
      <c r="G24" s="39" t="s">
        <v>204</v>
      </c>
      <c r="H24" s="39" t="s">
        <v>205</v>
      </c>
      <c r="I24" s="37" t="n">
        <f aca="false">IF(E24="","",SUM($E$2:E24))</f>
        <v>461000</v>
      </c>
    </row>
    <row r="25" customFormat="false" ht="15.75" hidden="false" customHeight="false" outlineLevel="0" collapsed="false">
      <c r="A25" s="38" t="n">
        <v>45805</v>
      </c>
      <c r="B25" s="39" t="s">
        <v>201</v>
      </c>
      <c r="C25" s="39" t="s">
        <v>202</v>
      </c>
      <c r="D25" s="39" t="s">
        <v>206</v>
      </c>
      <c r="E25" s="40" t="n">
        <v>30000</v>
      </c>
      <c r="F25" s="39" t="s">
        <v>125</v>
      </c>
      <c r="G25" s="39" t="s">
        <v>207</v>
      </c>
      <c r="H25" s="39" t="s">
        <v>208</v>
      </c>
      <c r="I25" s="37" t="n">
        <f aca="false">IF(E25="","",SUM($E$2:E25))</f>
        <v>491000</v>
      </c>
    </row>
    <row r="26" customFormat="false" ht="15.75" hidden="false" customHeight="false" outlineLevel="0" collapsed="false">
      <c r="A26" s="38" t="n">
        <v>45813</v>
      </c>
      <c r="B26" s="39" t="s">
        <v>209</v>
      </c>
      <c r="C26" s="39" t="s">
        <v>202</v>
      </c>
      <c r="D26" s="39" t="s">
        <v>210</v>
      </c>
      <c r="E26" s="40" t="n">
        <v>40500</v>
      </c>
      <c r="F26" s="39" t="s">
        <v>130</v>
      </c>
      <c r="G26" s="39" t="s">
        <v>211</v>
      </c>
      <c r="H26" s="39" t="s">
        <v>212</v>
      </c>
      <c r="I26" s="37" t="n">
        <f aca="false">IF(E26="","",SUM($E$2:E26))</f>
        <v>531500</v>
      </c>
    </row>
    <row r="27" customFormat="false" ht="15.75" hidden="false" customHeight="false" outlineLevel="0" collapsed="false">
      <c r="A27" s="38" t="n">
        <v>45820</v>
      </c>
      <c r="B27" s="39" t="s">
        <v>213</v>
      </c>
      <c r="C27" s="39" t="s">
        <v>202</v>
      </c>
      <c r="D27" s="39" t="s">
        <v>214</v>
      </c>
      <c r="E27" s="40" t="n">
        <v>36000</v>
      </c>
      <c r="F27" s="39" t="s">
        <v>130</v>
      </c>
      <c r="G27" s="39" t="s">
        <v>215</v>
      </c>
      <c r="H27" s="39" t="s">
        <v>216</v>
      </c>
      <c r="I27" s="37" t="n">
        <f aca="false">IF(E27="","",SUM($E$2:E27))</f>
        <v>567500</v>
      </c>
    </row>
    <row r="28" customFormat="false" ht="15.75" hidden="false" customHeight="false" outlineLevel="0" collapsed="false">
      <c r="A28" s="38" t="n">
        <v>45826</v>
      </c>
      <c r="B28" s="39" t="s">
        <v>217</v>
      </c>
      <c r="C28" s="39" t="s">
        <v>202</v>
      </c>
      <c r="D28" s="39" t="s">
        <v>218</v>
      </c>
      <c r="E28" s="40" t="n">
        <v>22000</v>
      </c>
      <c r="F28" s="39" t="s">
        <v>130</v>
      </c>
      <c r="G28" s="39" t="s">
        <v>219</v>
      </c>
      <c r="H28" s="39" t="s">
        <v>220</v>
      </c>
      <c r="I28" s="37" t="n">
        <f aca="false">IF(E28="","",SUM($E$2:E28))</f>
        <v>589500</v>
      </c>
    </row>
    <row r="29" customFormat="false" ht="15.75" hidden="false" customHeight="false" outlineLevel="0" collapsed="false">
      <c r="A29" s="38" t="n">
        <v>45839</v>
      </c>
      <c r="B29" s="39" t="s">
        <v>221</v>
      </c>
      <c r="C29" s="39" t="s">
        <v>48</v>
      </c>
      <c r="D29" s="39" t="s">
        <v>222</v>
      </c>
      <c r="E29" s="40" t="n">
        <v>18000</v>
      </c>
      <c r="F29" s="39" t="s">
        <v>130</v>
      </c>
      <c r="G29" s="39" t="s">
        <v>223</v>
      </c>
      <c r="H29" s="39" t="s">
        <v>224</v>
      </c>
      <c r="I29" s="37" t="n">
        <f aca="false">IF(E29="","",SUM($E$2:E29))</f>
        <v>607500</v>
      </c>
    </row>
    <row r="30" customFormat="false" ht="15.75" hidden="false" customHeight="false" outlineLevel="0" collapsed="false">
      <c r="A30" s="38" t="n">
        <v>45846</v>
      </c>
      <c r="B30" s="39" t="s">
        <v>221</v>
      </c>
      <c r="C30" s="39" t="s">
        <v>48</v>
      </c>
      <c r="D30" s="39" t="s">
        <v>225</v>
      </c>
      <c r="E30" s="40" t="n">
        <v>15000</v>
      </c>
      <c r="F30" s="39" t="s">
        <v>130</v>
      </c>
      <c r="G30" s="39" t="s">
        <v>226</v>
      </c>
      <c r="H30" s="39" t="s">
        <v>227</v>
      </c>
      <c r="I30" s="37" t="n">
        <f aca="false">IF(E30="","",SUM($E$2:E30))</f>
        <v>622500</v>
      </c>
    </row>
    <row r="31" customFormat="false" ht="15.75" hidden="false" customHeight="false" outlineLevel="0" collapsed="false">
      <c r="A31" s="38" t="n">
        <v>45848</v>
      </c>
      <c r="B31" s="39" t="s">
        <v>228</v>
      </c>
      <c r="C31" s="39" t="s">
        <v>62</v>
      </c>
      <c r="D31" s="39" t="s">
        <v>229</v>
      </c>
      <c r="E31" s="40" t="n">
        <v>48000</v>
      </c>
      <c r="F31" s="39" t="s">
        <v>230</v>
      </c>
      <c r="G31" s="39" t="s">
        <v>231</v>
      </c>
      <c r="H31" s="39" t="s">
        <v>232</v>
      </c>
      <c r="I31" s="37" t="n">
        <f aca="false">IF(E31="","",SUM($E$2:E31))</f>
        <v>670500</v>
      </c>
    </row>
    <row r="32" customFormat="false" ht="15.75" hidden="false" customHeight="false" outlineLevel="0" collapsed="false">
      <c r="A32" s="38" t="n">
        <v>45853</v>
      </c>
      <c r="B32" s="39" t="s">
        <v>233</v>
      </c>
      <c r="C32" s="39" t="s">
        <v>48</v>
      </c>
      <c r="D32" s="39" t="s">
        <v>234</v>
      </c>
      <c r="E32" s="40" t="n">
        <v>25500</v>
      </c>
      <c r="F32" s="39" t="s">
        <v>130</v>
      </c>
      <c r="G32" s="39" t="s">
        <v>235</v>
      </c>
      <c r="H32" s="39" t="s">
        <v>236</v>
      </c>
      <c r="I32" s="37" t="n">
        <f aca="false">IF(E32="","",SUM($E$2:E32))</f>
        <v>696000</v>
      </c>
    </row>
    <row r="33" customFormat="false" ht="15.75" hidden="false" customHeight="false" outlineLevel="0" collapsed="false">
      <c r="A33" s="38" t="n">
        <v>45858</v>
      </c>
      <c r="B33" s="39" t="s">
        <v>197</v>
      </c>
      <c r="C33" s="39" t="s">
        <v>94</v>
      </c>
      <c r="D33" s="39" t="s">
        <v>237</v>
      </c>
      <c r="E33" s="40" t="n">
        <v>5000</v>
      </c>
      <c r="F33" s="39" t="s">
        <v>143</v>
      </c>
      <c r="G33" s="39" t="s">
        <v>238</v>
      </c>
      <c r="H33" s="39" t="s">
        <v>239</v>
      </c>
      <c r="I33" s="37" t="n">
        <f aca="false">IF(E33="","",SUM($E$2:E33))</f>
        <v>701000</v>
      </c>
    </row>
    <row r="34" customFormat="false" ht="15.75" hidden="false" customHeight="false" outlineLevel="0" collapsed="false">
      <c r="A34" s="38" t="n">
        <v>45860</v>
      </c>
      <c r="B34" s="39" t="s">
        <v>240</v>
      </c>
      <c r="C34" s="39" t="s">
        <v>48</v>
      </c>
      <c r="D34" s="39" t="s">
        <v>241</v>
      </c>
      <c r="E34" s="40" t="n">
        <v>12000</v>
      </c>
      <c r="F34" s="39" t="s">
        <v>143</v>
      </c>
      <c r="G34" s="39" t="s">
        <v>242</v>
      </c>
      <c r="H34" s="39" t="s">
        <v>243</v>
      </c>
      <c r="I34" s="37" t="n">
        <f aca="false">IF(E34="","",SUM($E$2:E34))</f>
        <v>713000</v>
      </c>
    </row>
    <row r="35" customFormat="false" ht="15.75" hidden="false" customHeight="false" outlineLevel="0" collapsed="false">
      <c r="A35" s="38" t="n">
        <v>45866</v>
      </c>
      <c r="B35" s="39" t="s">
        <v>244</v>
      </c>
      <c r="C35" s="39" t="s">
        <v>48</v>
      </c>
      <c r="D35" s="39" t="s">
        <v>245</v>
      </c>
      <c r="E35" s="40" t="n">
        <v>18000</v>
      </c>
      <c r="F35" s="39" t="s">
        <v>125</v>
      </c>
      <c r="G35" s="39" t="s">
        <v>246</v>
      </c>
      <c r="H35" s="39" t="s">
        <v>247</v>
      </c>
      <c r="I35" s="37" t="n">
        <f aca="false">IF(E35="","",SUM($E$2:E35))</f>
        <v>731000</v>
      </c>
    </row>
    <row r="36" customFormat="false" ht="15.75" hidden="false" customHeight="false" outlineLevel="0" collapsed="false">
      <c r="A36" s="38" t="n">
        <v>45870</v>
      </c>
      <c r="B36" s="39" t="s">
        <v>248</v>
      </c>
      <c r="C36" s="39" t="s">
        <v>62</v>
      </c>
      <c r="D36" s="39" t="s">
        <v>249</v>
      </c>
      <c r="E36" s="40" t="n">
        <v>35000</v>
      </c>
      <c r="F36" s="39" t="s">
        <v>125</v>
      </c>
      <c r="G36" s="39" t="s">
        <v>250</v>
      </c>
      <c r="H36" s="39" t="s">
        <v>251</v>
      </c>
      <c r="I36" s="37" t="n">
        <f aca="false">IF(E36="","",SUM($E$2:E36))</f>
        <v>766000</v>
      </c>
    </row>
    <row r="37" customFormat="false" ht="15.75" hidden="false" customHeight="false" outlineLevel="0" collapsed="false">
      <c r="A37" s="38"/>
      <c r="B37" s="39"/>
      <c r="C37" s="39"/>
      <c r="D37" s="39"/>
      <c r="E37" s="40"/>
      <c r="F37" s="39"/>
      <c r="G37" s="39"/>
      <c r="H37" s="39"/>
      <c r="I37" s="37" t="str">
        <f aca="false">IF(E37="","",SUM($E$2:E37))</f>
        <v/>
      </c>
    </row>
    <row r="38" customFormat="false" ht="15.75" hidden="false" customHeight="false" outlineLevel="0" collapsed="false">
      <c r="A38" s="38"/>
      <c r="B38" s="39"/>
      <c r="C38" s="39"/>
      <c r="D38" s="39"/>
      <c r="E38" s="40"/>
      <c r="F38" s="39"/>
      <c r="G38" s="39"/>
      <c r="H38" s="39"/>
      <c r="I38" s="37" t="str">
        <f aca="false">IF(E38="","",SUM($E$2:E38))</f>
        <v/>
      </c>
    </row>
    <row r="39" customFormat="false" ht="15.75" hidden="false" customHeight="false" outlineLevel="0" collapsed="false">
      <c r="A39" s="38"/>
      <c r="B39" s="39"/>
      <c r="C39" s="39"/>
      <c r="D39" s="39"/>
      <c r="E39" s="40"/>
      <c r="F39" s="39"/>
      <c r="G39" s="39"/>
      <c r="H39" s="39"/>
      <c r="I39" s="37" t="str">
        <f aca="false">IF(E39="","",SUM($E$2:E39))</f>
        <v/>
      </c>
    </row>
    <row r="40" customFormat="false" ht="15.75" hidden="false" customHeight="false" outlineLevel="0" collapsed="false">
      <c r="A40" s="38"/>
      <c r="B40" s="39"/>
      <c r="C40" s="39"/>
      <c r="D40" s="39"/>
      <c r="E40" s="40"/>
      <c r="F40" s="39"/>
      <c r="G40" s="39"/>
      <c r="H40" s="39"/>
      <c r="I40" s="37" t="str">
        <f aca="false">IF(E40="","",SUM($E$2:E40))</f>
        <v/>
      </c>
    </row>
    <row r="41" customFormat="false" ht="15.75" hidden="false" customHeight="false" outlineLevel="0" collapsed="false">
      <c r="A41" s="38"/>
      <c r="B41" s="39"/>
      <c r="C41" s="39"/>
      <c r="D41" s="39"/>
      <c r="E41" s="40"/>
      <c r="F41" s="39"/>
      <c r="G41" s="39"/>
      <c r="H41" s="39"/>
      <c r="I41" s="37" t="str">
        <f aca="false">IF(E41="","",SUM($E$2:E41))</f>
        <v/>
      </c>
    </row>
    <row r="42" customFormat="false" ht="15.75" hidden="false" customHeight="false" outlineLevel="0" collapsed="false">
      <c r="A42" s="38"/>
      <c r="B42" s="39"/>
      <c r="C42" s="39"/>
      <c r="D42" s="39"/>
      <c r="E42" s="40"/>
      <c r="F42" s="39"/>
      <c r="G42" s="39"/>
      <c r="H42" s="39"/>
      <c r="I42" s="37" t="str">
        <f aca="false">IF(E42="","",SUM($E$2:E42))</f>
        <v/>
      </c>
    </row>
    <row r="43" customFormat="false" ht="15.75" hidden="false" customHeight="false" outlineLevel="0" collapsed="false">
      <c r="A43" s="38"/>
      <c r="B43" s="39"/>
      <c r="C43" s="39"/>
      <c r="D43" s="39"/>
      <c r="E43" s="40"/>
      <c r="F43" s="39"/>
      <c r="G43" s="39"/>
      <c r="H43" s="39"/>
      <c r="I43" s="37" t="str">
        <f aca="false">IF(E43="","",SUM($E$2:E43))</f>
        <v/>
      </c>
    </row>
    <row r="44" customFormat="false" ht="15.75" hidden="false" customHeight="false" outlineLevel="0" collapsed="false">
      <c r="A44" s="38"/>
      <c r="B44" s="39"/>
      <c r="C44" s="39"/>
      <c r="D44" s="39"/>
      <c r="E44" s="40"/>
      <c r="F44" s="39"/>
      <c r="G44" s="39"/>
      <c r="H44" s="39"/>
      <c r="I44" s="37" t="str">
        <f aca="false">IF(E44="","",SUM($E$2:E44))</f>
        <v/>
      </c>
    </row>
    <row r="45" customFormat="false" ht="15.75" hidden="false" customHeight="false" outlineLevel="0" collapsed="false">
      <c r="A45" s="38"/>
      <c r="B45" s="39"/>
      <c r="C45" s="39"/>
      <c r="D45" s="39"/>
      <c r="E45" s="40"/>
      <c r="F45" s="39"/>
      <c r="G45" s="39"/>
      <c r="H45" s="39"/>
      <c r="I45" s="37" t="str">
        <f aca="false">IF(E45="","",SUM($E$2:E45))</f>
        <v/>
      </c>
    </row>
    <row r="46" customFormat="false" ht="15.75" hidden="false" customHeight="false" outlineLevel="0" collapsed="false">
      <c r="A46" s="38"/>
      <c r="B46" s="39"/>
      <c r="C46" s="39"/>
      <c r="D46" s="39"/>
      <c r="E46" s="40"/>
      <c r="F46" s="39"/>
      <c r="G46" s="39"/>
      <c r="H46" s="39"/>
      <c r="I46" s="37" t="str">
        <f aca="false">IF(E46="","",SUM($E$2:E46))</f>
        <v/>
      </c>
    </row>
    <row r="47" customFormat="false" ht="15.75" hidden="false" customHeight="false" outlineLevel="0" collapsed="false">
      <c r="A47" s="38"/>
      <c r="B47" s="39"/>
      <c r="C47" s="39"/>
      <c r="D47" s="39"/>
      <c r="E47" s="40"/>
      <c r="F47" s="39"/>
      <c r="G47" s="39"/>
      <c r="H47" s="39"/>
      <c r="I47" s="37" t="str">
        <f aca="false">IF(E47="","",SUM($E$2:E47))</f>
        <v/>
      </c>
    </row>
    <row r="48" customFormat="false" ht="15.75" hidden="false" customHeight="false" outlineLevel="0" collapsed="false">
      <c r="A48" s="38"/>
      <c r="B48" s="39"/>
      <c r="C48" s="39"/>
      <c r="D48" s="39"/>
      <c r="E48" s="40"/>
      <c r="F48" s="39"/>
      <c r="G48" s="39"/>
      <c r="H48" s="39"/>
      <c r="I48" s="37" t="str">
        <f aca="false">IF(E48="","",SUM($E$2:E48))</f>
        <v/>
      </c>
    </row>
    <row r="49" customFormat="false" ht="15.75" hidden="false" customHeight="false" outlineLevel="0" collapsed="false">
      <c r="A49" s="38"/>
      <c r="B49" s="39"/>
      <c r="C49" s="39"/>
      <c r="D49" s="39"/>
      <c r="E49" s="40"/>
      <c r="F49" s="39"/>
      <c r="G49" s="39"/>
      <c r="H49" s="39"/>
      <c r="I49" s="37" t="str">
        <f aca="false">IF(E49="","",SUM($E$2:E49))</f>
        <v/>
      </c>
    </row>
    <row r="50" customFormat="false" ht="15.75" hidden="false" customHeight="false" outlineLevel="0" collapsed="false">
      <c r="A50" s="38"/>
      <c r="B50" s="39"/>
      <c r="C50" s="39"/>
      <c r="D50" s="39"/>
      <c r="E50" s="40"/>
      <c r="F50" s="39"/>
      <c r="G50" s="39"/>
      <c r="H50" s="39"/>
      <c r="I50" s="37" t="str">
        <f aca="false">IF(E50="","",SUM($E$2:E50))</f>
        <v/>
      </c>
    </row>
    <row r="51" customFormat="false" ht="15.75" hidden="false" customHeight="false" outlineLevel="0" collapsed="false">
      <c r="A51" s="38"/>
      <c r="B51" s="39"/>
      <c r="C51" s="39"/>
      <c r="D51" s="39"/>
      <c r="E51" s="40"/>
      <c r="F51" s="39"/>
      <c r="G51" s="39"/>
      <c r="H51" s="39"/>
      <c r="I51" s="37" t="str">
        <f aca="false">IF(E51="","",SUM($E$2:E51))</f>
        <v/>
      </c>
    </row>
    <row r="52" customFormat="false" ht="15.75" hidden="false" customHeight="false" outlineLevel="0" collapsed="false">
      <c r="A52" s="38"/>
      <c r="B52" s="39"/>
      <c r="C52" s="39"/>
      <c r="D52" s="39"/>
      <c r="E52" s="40"/>
      <c r="F52" s="39"/>
      <c r="G52" s="39"/>
      <c r="H52" s="39"/>
      <c r="I52" s="37" t="str">
        <f aca="false">IF(E52="","",SUM($E$2:E52))</f>
        <v/>
      </c>
    </row>
    <row r="53" customFormat="false" ht="15.75" hidden="false" customHeight="false" outlineLevel="0" collapsed="false">
      <c r="A53" s="38"/>
      <c r="B53" s="39"/>
      <c r="C53" s="39"/>
      <c r="D53" s="39"/>
      <c r="E53" s="40"/>
      <c r="F53" s="39"/>
      <c r="G53" s="39"/>
      <c r="H53" s="39"/>
      <c r="I53" s="37" t="str">
        <f aca="false">IF(E53="","",SUM($E$2:E53))</f>
        <v/>
      </c>
    </row>
    <row r="54" customFormat="false" ht="15.75" hidden="false" customHeight="false" outlineLevel="0" collapsed="false">
      <c r="A54" s="38"/>
      <c r="B54" s="39"/>
      <c r="C54" s="39"/>
      <c r="D54" s="39"/>
      <c r="E54" s="40"/>
      <c r="F54" s="39"/>
      <c r="G54" s="39"/>
      <c r="H54" s="39"/>
      <c r="I54" s="37" t="str">
        <f aca="false">IF(E54="","",SUM($E$2:E54))</f>
        <v/>
      </c>
    </row>
    <row r="55" customFormat="false" ht="15.75" hidden="false" customHeight="false" outlineLevel="0" collapsed="false">
      <c r="A55" s="38"/>
      <c r="B55" s="39"/>
      <c r="C55" s="39"/>
      <c r="D55" s="39"/>
      <c r="E55" s="40"/>
      <c r="F55" s="39"/>
      <c r="G55" s="39"/>
      <c r="H55" s="39"/>
      <c r="I55" s="37" t="str">
        <f aca="false">IF(E55="","",SUM($E$2:E55))</f>
        <v/>
      </c>
    </row>
    <row r="56" customFormat="false" ht="15.75" hidden="false" customHeight="false" outlineLevel="0" collapsed="false">
      <c r="A56" s="38"/>
      <c r="B56" s="39"/>
      <c r="C56" s="39"/>
      <c r="D56" s="39"/>
      <c r="E56" s="40"/>
      <c r="F56" s="39"/>
      <c r="G56" s="39"/>
      <c r="H56" s="39"/>
      <c r="I56" s="37" t="str">
        <f aca="false">IF(E56="","",SUM($E$2:E56))</f>
        <v/>
      </c>
    </row>
    <row r="57" customFormat="false" ht="15.75" hidden="false" customHeight="false" outlineLevel="0" collapsed="false">
      <c r="A57" s="38"/>
      <c r="B57" s="39"/>
      <c r="C57" s="39"/>
      <c r="D57" s="39"/>
      <c r="E57" s="40"/>
      <c r="F57" s="39"/>
      <c r="G57" s="39"/>
      <c r="H57" s="39"/>
      <c r="I57" s="37" t="str">
        <f aca="false">IF(E57="","",SUM($E$2:E57))</f>
        <v/>
      </c>
    </row>
    <row r="58" customFormat="false" ht="15.75" hidden="false" customHeight="false" outlineLevel="0" collapsed="false">
      <c r="A58" s="38"/>
      <c r="B58" s="39"/>
      <c r="C58" s="39"/>
      <c r="D58" s="39"/>
      <c r="E58" s="40"/>
      <c r="F58" s="39"/>
      <c r="G58" s="39"/>
      <c r="H58" s="39"/>
      <c r="I58" s="37" t="str">
        <f aca="false">IF(E58="","",SUM($E$2:E58))</f>
        <v/>
      </c>
    </row>
    <row r="59" customFormat="false" ht="15.75" hidden="false" customHeight="false" outlineLevel="0" collapsed="false">
      <c r="A59" s="38"/>
      <c r="B59" s="39"/>
      <c r="C59" s="39"/>
      <c r="D59" s="39"/>
      <c r="E59" s="40"/>
      <c r="F59" s="39"/>
      <c r="G59" s="39"/>
      <c r="H59" s="39"/>
      <c r="I59" s="37" t="str">
        <f aca="false">IF(E59="","",SUM($E$2:E59))</f>
        <v/>
      </c>
    </row>
    <row r="60" customFormat="false" ht="15.75" hidden="false" customHeight="false" outlineLevel="0" collapsed="false">
      <c r="A60" s="38"/>
      <c r="B60" s="39"/>
      <c r="C60" s="39"/>
      <c r="D60" s="39"/>
      <c r="E60" s="40"/>
      <c r="F60" s="39"/>
      <c r="G60" s="39"/>
      <c r="H60" s="39"/>
      <c r="I60" s="37" t="str">
        <f aca="false">IF(E60="","",SUM($E$2:E60))</f>
        <v/>
      </c>
    </row>
    <row r="61" customFormat="false" ht="15.75" hidden="false" customHeight="false" outlineLevel="0" collapsed="false">
      <c r="A61" s="38"/>
      <c r="B61" s="39"/>
      <c r="C61" s="39"/>
      <c r="D61" s="39"/>
      <c r="E61" s="40"/>
      <c r="F61" s="39"/>
      <c r="G61" s="39"/>
      <c r="H61" s="39"/>
      <c r="I61" s="37" t="str">
        <f aca="false">IF(E61="","",SUM($E$2:E61))</f>
        <v/>
      </c>
    </row>
    <row r="62" customFormat="false" ht="15.75" hidden="false" customHeight="false" outlineLevel="0" collapsed="false">
      <c r="A62" s="38"/>
      <c r="B62" s="39"/>
      <c r="C62" s="39"/>
      <c r="D62" s="39"/>
      <c r="E62" s="40"/>
      <c r="F62" s="39"/>
      <c r="G62" s="39"/>
      <c r="H62" s="39"/>
      <c r="I62" s="37" t="str">
        <f aca="false">IF(E62="","",SUM($E$2:E62))</f>
        <v/>
      </c>
    </row>
    <row r="63" customFormat="false" ht="15.75" hidden="false" customHeight="false" outlineLevel="0" collapsed="false">
      <c r="A63" s="38"/>
      <c r="B63" s="39"/>
      <c r="C63" s="39"/>
      <c r="D63" s="39"/>
      <c r="E63" s="40"/>
      <c r="F63" s="39"/>
      <c r="G63" s="39"/>
      <c r="H63" s="39"/>
      <c r="I63" s="37" t="str">
        <f aca="false">IF(E63="","",SUM($E$2:E63))</f>
        <v/>
      </c>
    </row>
    <row r="64" customFormat="false" ht="15.75" hidden="false" customHeight="false" outlineLevel="0" collapsed="false">
      <c r="A64" s="38"/>
      <c r="B64" s="39"/>
      <c r="C64" s="39"/>
      <c r="D64" s="39"/>
      <c r="E64" s="40"/>
      <c r="F64" s="39"/>
      <c r="G64" s="39"/>
      <c r="H64" s="39"/>
      <c r="I64" s="37" t="str">
        <f aca="false">IF(E64="","",SUM($E$2:E64))</f>
        <v/>
      </c>
    </row>
    <row r="65" customFormat="false" ht="15.75" hidden="false" customHeight="false" outlineLevel="0" collapsed="false">
      <c r="A65" s="38"/>
      <c r="B65" s="39"/>
      <c r="C65" s="39"/>
      <c r="D65" s="39"/>
      <c r="E65" s="40"/>
      <c r="F65" s="39"/>
      <c r="G65" s="39"/>
      <c r="H65" s="39"/>
      <c r="I65" s="37" t="str">
        <f aca="false">IF(E65="","",SUM($E$2:E65))</f>
        <v/>
      </c>
    </row>
    <row r="66" customFormat="false" ht="15.75" hidden="false" customHeight="false" outlineLevel="0" collapsed="false">
      <c r="A66" s="38"/>
      <c r="B66" s="39"/>
      <c r="C66" s="39"/>
      <c r="D66" s="39"/>
      <c r="E66" s="40"/>
      <c r="F66" s="39"/>
      <c r="G66" s="39"/>
      <c r="H66" s="39"/>
      <c r="I66" s="37" t="str">
        <f aca="false">IF(E66="","",SUM($E$2:E66))</f>
        <v/>
      </c>
    </row>
    <row r="67" customFormat="false" ht="15.75" hidden="false" customHeight="false" outlineLevel="0" collapsed="false">
      <c r="A67" s="38"/>
      <c r="B67" s="39"/>
      <c r="C67" s="39"/>
      <c r="D67" s="39"/>
      <c r="E67" s="40"/>
      <c r="F67" s="39"/>
      <c r="G67" s="39"/>
      <c r="H67" s="39"/>
      <c r="I67" s="37" t="str">
        <f aca="false">IF(E67="","",SUM($E$2:E67))</f>
        <v/>
      </c>
    </row>
    <row r="68" customFormat="false" ht="15.75" hidden="false" customHeight="false" outlineLevel="0" collapsed="false">
      <c r="A68" s="38"/>
      <c r="B68" s="39"/>
      <c r="C68" s="39"/>
      <c r="D68" s="39"/>
      <c r="E68" s="40"/>
      <c r="F68" s="39"/>
      <c r="G68" s="39"/>
      <c r="H68" s="39"/>
      <c r="I68" s="37" t="str">
        <f aca="false">IF(E68="","",SUM($E$2:E68))</f>
        <v/>
      </c>
    </row>
    <row r="69" customFormat="false" ht="15.75" hidden="false" customHeight="false" outlineLevel="0" collapsed="false">
      <c r="A69" s="38"/>
      <c r="B69" s="39"/>
      <c r="C69" s="39"/>
      <c r="D69" s="39"/>
      <c r="E69" s="40"/>
      <c r="F69" s="39"/>
      <c r="G69" s="39"/>
      <c r="H69" s="39"/>
      <c r="I69" s="37" t="str">
        <f aca="false">IF(E69="","",SUM($E$2:E69))</f>
        <v/>
      </c>
    </row>
    <row r="70" customFormat="false" ht="15.75" hidden="false" customHeight="false" outlineLevel="0" collapsed="false">
      <c r="A70" s="38"/>
      <c r="B70" s="39"/>
      <c r="C70" s="39"/>
      <c r="D70" s="39"/>
      <c r="E70" s="40"/>
      <c r="F70" s="39"/>
      <c r="G70" s="39"/>
      <c r="H70" s="39"/>
      <c r="I70" s="37" t="str">
        <f aca="false">IF(E70="","",SUM($E$2:E70))</f>
        <v/>
      </c>
    </row>
    <row r="71" customFormat="false" ht="15.75" hidden="false" customHeight="false" outlineLevel="0" collapsed="false">
      <c r="A71" s="38"/>
      <c r="B71" s="39"/>
      <c r="C71" s="39"/>
      <c r="D71" s="39"/>
      <c r="E71" s="40"/>
      <c r="F71" s="39"/>
      <c r="G71" s="39"/>
      <c r="H71" s="39"/>
      <c r="I71" s="37" t="str">
        <f aca="false">IF(E71="","",SUM($E$2:E71))</f>
        <v/>
      </c>
    </row>
    <row r="72" customFormat="false" ht="15.75" hidden="false" customHeight="false" outlineLevel="0" collapsed="false">
      <c r="A72" s="38"/>
      <c r="B72" s="39"/>
      <c r="C72" s="39"/>
      <c r="D72" s="39"/>
      <c r="E72" s="40"/>
      <c r="F72" s="39"/>
      <c r="G72" s="39"/>
      <c r="H72" s="39"/>
      <c r="I72" s="37" t="str">
        <f aca="false">IF(E72="","",SUM($E$2:E72))</f>
        <v/>
      </c>
    </row>
    <row r="73" customFormat="false" ht="15.75" hidden="false" customHeight="false" outlineLevel="0" collapsed="false">
      <c r="A73" s="38"/>
      <c r="B73" s="39"/>
      <c r="C73" s="39"/>
      <c r="D73" s="39"/>
      <c r="E73" s="40"/>
      <c r="F73" s="39"/>
      <c r="G73" s="39"/>
      <c r="H73" s="39"/>
      <c r="I73" s="37" t="str">
        <f aca="false">IF(E73="","",SUM($E$2:E73))</f>
        <v/>
      </c>
    </row>
    <row r="74" customFormat="false" ht="15.75" hidden="false" customHeight="false" outlineLevel="0" collapsed="false">
      <c r="A74" s="38"/>
      <c r="B74" s="39"/>
      <c r="C74" s="39"/>
      <c r="D74" s="39"/>
      <c r="E74" s="40"/>
      <c r="F74" s="39"/>
      <c r="G74" s="39"/>
      <c r="H74" s="39"/>
      <c r="I74" s="37" t="str">
        <f aca="false">IF(E74="","",SUM($E$2:E74))</f>
        <v/>
      </c>
    </row>
    <row r="75" customFormat="false" ht="15.75" hidden="false" customHeight="false" outlineLevel="0" collapsed="false">
      <c r="A75" s="38"/>
      <c r="B75" s="39"/>
      <c r="C75" s="39"/>
      <c r="D75" s="39"/>
      <c r="E75" s="40"/>
      <c r="F75" s="39"/>
      <c r="G75" s="39"/>
      <c r="H75" s="39"/>
      <c r="I75" s="37" t="str">
        <f aca="false">IF(E75="","",SUM($E$2:E75))</f>
        <v/>
      </c>
    </row>
    <row r="76" customFormat="false" ht="15.75" hidden="false" customHeight="false" outlineLevel="0" collapsed="false">
      <c r="A76" s="38"/>
      <c r="B76" s="39"/>
      <c r="C76" s="39"/>
      <c r="D76" s="39"/>
      <c r="E76" s="40"/>
      <c r="F76" s="39"/>
      <c r="G76" s="39"/>
      <c r="H76" s="39"/>
      <c r="I76" s="37" t="str">
        <f aca="false">IF(E76="","",SUM($E$2:E76))</f>
        <v/>
      </c>
    </row>
    <row r="77" customFormat="false" ht="15.75" hidden="false" customHeight="false" outlineLevel="0" collapsed="false">
      <c r="A77" s="38"/>
      <c r="B77" s="39"/>
      <c r="C77" s="39"/>
      <c r="D77" s="39"/>
      <c r="E77" s="40"/>
      <c r="F77" s="39"/>
      <c r="G77" s="39"/>
      <c r="H77" s="39"/>
      <c r="I77" s="37" t="str">
        <f aca="false">IF(E77="","",SUM($E$2:E77))</f>
        <v/>
      </c>
    </row>
    <row r="78" customFormat="false" ht="15.75" hidden="false" customHeight="false" outlineLevel="0" collapsed="false">
      <c r="A78" s="38"/>
      <c r="B78" s="39"/>
      <c r="C78" s="39"/>
      <c r="D78" s="39"/>
      <c r="E78" s="40"/>
      <c r="F78" s="39"/>
      <c r="G78" s="39"/>
      <c r="H78" s="39"/>
      <c r="I78" s="37" t="str">
        <f aca="false">IF(E78="","",SUM($E$2:E78))</f>
        <v/>
      </c>
    </row>
    <row r="79" customFormat="false" ht="15.75" hidden="false" customHeight="false" outlineLevel="0" collapsed="false">
      <c r="A79" s="38"/>
      <c r="B79" s="39"/>
      <c r="C79" s="39"/>
      <c r="D79" s="39"/>
      <c r="E79" s="40"/>
      <c r="F79" s="39"/>
      <c r="G79" s="39"/>
      <c r="H79" s="39"/>
      <c r="I79" s="37" t="str">
        <f aca="false">IF(E79="","",SUM($E$2:E79))</f>
        <v/>
      </c>
    </row>
    <row r="80" customFormat="false" ht="15.75" hidden="false" customHeight="false" outlineLevel="0" collapsed="false">
      <c r="A80" s="38"/>
      <c r="B80" s="39"/>
      <c r="C80" s="39"/>
      <c r="D80" s="39"/>
      <c r="E80" s="40"/>
      <c r="F80" s="39"/>
      <c r="G80" s="39"/>
      <c r="H80" s="39"/>
      <c r="I80" s="37" t="str">
        <f aca="false">IF(E80="","",SUM($E$2:E80))</f>
        <v/>
      </c>
    </row>
    <row r="81" customFormat="false" ht="15.75" hidden="false" customHeight="false" outlineLevel="0" collapsed="false">
      <c r="A81" s="38"/>
      <c r="B81" s="39"/>
      <c r="C81" s="39"/>
      <c r="D81" s="39"/>
      <c r="E81" s="40"/>
      <c r="F81" s="39"/>
      <c r="G81" s="39"/>
      <c r="H81" s="39"/>
      <c r="I81" s="37" t="str">
        <f aca="false">IF(E81="","",SUM($E$2:E81))</f>
        <v/>
      </c>
    </row>
    <row r="82" customFormat="false" ht="15.75" hidden="false" customHeight="false" outlineLevel="0" collapsed="false">
      <c r="A82" s="38"/>
      <c r="B82" s="39"/>
      <c r="C82" s="39"/>
      <c r="D82" s="39"/>
      <c r="E82" s="40"/>
      <c r="F82" s="39"/>
      <c r="G82" s="39"/>
      <c r="H82" s="39"/>
      <c r="I82" s="37" t="str">
        <f aca="false">IF(E82="","",SUM($E$2:E82))</f>
        <v/>
      </c>
    </row>
    <row r="83" customFormat="false" ht="15.75" hidden="false" customHeight="false" outlineLevel="0" collapsed="false">
      <c r="A83" s="38"/>
      <c r="B83" s="39"/>
      <c r="C83" s="39"/>
      <c r="D83" s="39"/>
      <c r="E83" s="40"/>
      <c r="F83" s="39"/>
      <c r="G83" s="39"/>
      <c r="H83" s="39"/>
      <c r="I83" s="37" t="str">
        <f aca="false">IF(E83="","",SUM($E$2:E83))</f>
        <v/>
      </c>
    </row>
    <row r="84" customFormat="false" ht="15.75" hidden="false" customHeight="false" outlineLevel="0" collapsed="false">
      <c r="A84" s="38"/>
      <c r="B84" s="39"/>
      <c r="C84" s="39"/>
      <c r="D84" s="39"/>
      <c r="E84" s="40"/>
      <c r="F84" s="39"/>
      <c r="G84" s="39"/>
      <c r="H84" s="39"/>
      <c r="I84" s="37" t="str">
        <f aca="false">IF(E84="","",SUM($E$2:E84))</f>
        <v/>
      </c>
    </row>
    <row r="85" customFormat="false" ht="15.75" hidden="false" customHeight="false" outlineLevel="0" collapsed="false">
      <c r="A85" s="38"/>
      <c r="B85" s="39"/>
      <c r="C85" s="39"/>
      <c r="D85" s="39"/>
      <c r="E85" s="40"/>
      <c r="F85" s="39"/>
      <c r="G85" s="39"/>
      <c r="H85" s="39"/>
      <c r="I85" s="37" t="str">
        <f aca="false">IF(E85="","",SUM($E$2:E85))</f>
        <v/>
      </c>
    </row>
    <row r="86" customFormat="false" ht="15.75" hidden="false" customHeight="false" outlineLevel="0" collapsed="false">
      <c r="A86" s="38"/>
      <c r="B86" s="39"/>
      <c r="C86" s="39"/>
      <c r="D86" s="39"/>
      <c r="E86" s="40"/>
      <c r="F86" s="39"/>
      <c r="G86" s="39"/>
      <c r="H86" s="39"/>
      <c r="I86" s="37" t="str">
        <f aca="false">IF(E86="","",SUM($E$2:E86))</f>
        <v/>
      </c>
    </row>
    <row r="87" customFormat="false" ht="15.75" hidden="false" customHeight="false" outlineLevel="0" collapsed="false">
      <c r="A87" s="38"/>
      <c r="B87" s="39"/>
      <c r="C87" s="39"/>
      <c r="D87" s="39"/>
      <c r="E87" s="40"/>
      <c r="F87" s="39"/>
      <c r="G87" s="39"/>
      <c r="H87" s="39"/>
      <c r="I87" s="37" t="str">
        <f aca="false">IF(E87="","",SUM($E$2:E87))</f>
        <v/>
      </c>
    </row>
    <row r="88" customFormat="false" ht="15.75" hidden="false" customHeight="false" outlineLevel="0" collapsed="false">
      <c r="A88" s="38"/>
      <c r="B88" s="39"/>
      <c r="C88" s="39"/>
      <c r="D88" s="39"/>
      <c r="E88" s="40"/>
      <c r="F88" s="39"/>
      <c r="G88" s="39"/>
      <c r="H88" s="39"/>
      <c r="I88" s="37" t="str">
        <f aca="false">IF(E88="","",SUM($E$2:E88))</f>
        <v/>
      </c>
    </row>
    <row r="89" customFormat="false" ht="15.75" hidden="false" customHeight="false" outlineLevel="0" collapsed="false">
      <c r="A89" s="38"/>
      <c r="B89" s="39"/>
      <c r="C89" s="39"/>
      <c r="D89" s="39"/>
      <c r="E89" s="40"/>
      <c r="F89" s="39"/>
      <c r="G89" s="39"/>
      <c r="H89" s="39"/>
      <c r="I89" s="37" t="str">
        <f aca="false">IF(E89="","",SUM($E$2:E89))</f>
        <v/>
      </c>
    </row>
    <row r="90" customFormat="false" ht="15.75" hidden="false" customHeight="false" outlineLevel="0" collapsed="false">
      <c r="A90" s="38"/>
      <c r="B90" s="39"/>
      <c r="C90" s="39"/>
      <c r="D90" s="39"/>
      <c r="E90" s="40"/>
      <c r="F90" s="39"/>
      <c r="G90" s="39"/>
      <c r="H90" s="39"/>
      <c r="I90" s="37" t="str">
        <f aca="false">IF(E90="","",SUM($E$2:E90))</f>
        <v/>
      </c>
    </row>
    <row r="91" customFormat="false" ht="15.75" hidden="false" customHeight="false" outlineLevel="0" collapsed="false">
      <c r="A91" s="38"/>
      <c r="B91" s="39"/>
      <c r="C91" s="39"/>
      <c r="D91" s="39"/>
      <c r="E91" s="40"/>
      <c r="F91" s="39"/>
      <c r="G91" s="39"/>
      <c r="H91" s="39"/>
      <c r="I91" s="37" t="str">
        <f aca="false">IF(E91="","",SUM($E$2:E91))</f>
        <v/>
      </c>
    </row>
    <row r="92" customFormat="false" ht="15.75" hidden="false" customHeight="false" outlineLevel="0" collapsed="false">
      <c r="A92" s="38"/>
      <c r="B92" s="39"/>
      <c r="C92" s="39"/>
      <c r="D92" s="39"/>
      <c r="E92" s="40"/>
      <c r="F92" s="39"/>
      <c r="G92" s="39"/>
      <c r="H92" s="39"/>
      <c r="I92" s="37" t="str">
        <f aca="false">IF(E92="","",SUM($E$2:E92))</f>
        <v/>
      </c>
    </row>
    <row r="93" customFormat="false" ht="15.75" hidden="false" customHeight="false" outlineLevel="0" collapsed="false">
      <c r="A93" s="38"/>
      <c r="B93" s="39"/>
      <c r="C93" s="39"/>
      <c r="D93" s="39"/>
      <c r="E93" s="40"/>
      <c r="F93" s="39"/>
      <c r="G93" s="39"/>
      <c r="H93" s="39"/>
      <c r="I93" s="37" t="str">
        <f aca="false">IF(E93="","",SUM($E$2:E93))</f>
        <v/>
      </c>
    </row>
    <row r="94" customFormat="false" ht="15.75" hidden="false" customHeight="false" outlineLevel="0" collapsed="false">
      <c r="A94" s="38"/>
      <c r="B94" s="39"/>
      <c r="C94" s="39"/>
      <c r="D94" s="39"/>
      <c r="E94" s="40"/>
      <c r="F94" s="39"/>
      <c r="G94" s="39"/>
      <c r="H94" s="39"/>
      <c r="I94" s="37" t="str">
        <f aca="false">IF(E94="","",SUM($E$2:E94))</f>
        <v/>
      </c>
    </row>
    <row r="95" customFormat="false" ht="15.75" hidden="false" customHeight="false" outlineLevel="0" collapsed="false">
      <c r="A95" s="38"/>
      <c r="B95" s="39"/>
      <c r="C95" s="39"/>
      <c r="D95" s="39"/>
      <c r="E95" s="40"/>
      <c r="F95" s="39"/>
      <c r="G95" s="39"/>
      <c r="H95" s="39"/>
      <c r="I95" s="37" t="str">
        <f aca="false">IF(E95="","",SUM($E$2:E95))</f>
        <v/>
      </c>
    </row>
    <row r="96" customFormat="false" ht="15.75" hidden="false" customHeight="false" outlineLevel="0" collapsed="false">
      <c r="A96" s="38"/>
      <c r="B96" s="39"/>
      <c r="C96" s="39"/>
      <c r="D96" s="39"/>
      <c r="E96" s="40"/>
      <c r="F96" s="39"/>
      <c r="G96" s="39"/>
      <c r="H96" s="39"/>
      <c r="I96" s="37" t="str">
        <f aca="false">IF(E96="","",SUM($E$2:E96))</f>
        <v/>
      </c>
    </row>
    <row r="97" customFormat="false" ht="15.75" hidden="false" customHeight="false" outlineLevel="0" collapsed="false">
      <c r="A97" s="38"/>
      <c r="B97" s="39"/>
      <c r="C97" s="39"/>
      <c r="D97" s="39"/>
      <c r="E97" s="40"/>
      <c r="F97" s="39"/>
      <c r="G97" s="39"/>
      <c r="H97" s="39"/>
      <c r="I97" s="37" t="str">
        <f aca="false">IF(E97="","",SUM($E$2:E97))</f>
        <v/>
      </c>
    </row>
    <row r="98" customFormat="false" ht="15.75" hidden="false" customHeight="false" outlineLevel="0" collapsed="false">
      <c r="A98" s="38"/>
      <c r="B98" s="39"/>
      <c r="C98" s="39"/>
      <c r="D98" s="39"/>
      <c r="E98" s="40"/>
      <c r="F98" s="39"/>
      <c r="G98" s="39"/>
      <c r="H98" s="39"/>
      <c r="I98" s="37" t="str">
        <f aca="false">IF(E98="","",SUM($E$2:E98))</f>
        <v/>
      </c>
    </row>
    <row r="99" customFormat="false" ht="15.75" hidden="false" customHeight="false" outlineLevel="0" collapsed="false">
      <c r="A99" s="38"/>
      <c r="B99" s="39"/>
      <c r="C99" s="39"/>
      <c r="D99" s="39"/>
      <c r="E99" s="40"/>
      <c r="F99" s="39"/>
      <c r="G99" s="39"/>
      <c r="H99" s="39"/>
      <c r="I99" s="37" t="str">
        <f aca="false">IF(E99="","",SUM($E$2:E99))</f>
        <v/>
      </c>
    </row>
    <row r="100" customFormat="false" ht="15.75" hidden="false" customHeight="false" outlineLevel="0" collapsed="false">
      <c r="A100" s="41"/>
      <c r="B100" s="42"/>
      <c r="C100" s="42"/>
      <c r="D100" s="42"/>
      <c r="E100" s="43"/>
      <c r="F100" s="42"/>
      <c r="G100" s="42"/>
      <c r="H100" s="42"/>
      <c r="I100" s="37" t="str">
        <f aca="false">IF(E100="","",SUM($E$2:E100))</f>
        <v/>
      </c>
    </row>
    <row r="101" customFormat="false" ht="15.75" hidden="false" customHeight="false" outlineLevel="0" collapsed="false">
      <c r="A101" s="16"/>
      <c r="B101" s="16"/>
      <c r="C101" s="16"/>
      <c r="D101" s="16"/>
      <c r="E101" s="16"/>
      <c r="F101" s="16"/>
      <c r="G101" s="16"/>
      <c r="H101" s="16"/>
      <c r="I101" s="16"/>
    </row>
    <row r="102" customFormat="false" ht="15.75" hidden="false" customHeight="false" outlineLevel="0" collapsed="false">
      <c r="A102" s="16"/>
      <c r="B102" s="16"/>
      <c r="C102" s="16"/>
      <c r="D102" s="16"/>
      <c r="E102" s="16"/>
      <c r="F102" s="16"/>
      <c r="G102" s="16"/>
      <c r="H102" s="16"/>
      <c r="I102" s="16"/>
    </row>
    <row r="103" customFormat="false" ht="15.75" hidden="false" customHeight="false" outlineLevel="0" collapsed="false">
      <c r="A103" s="16"/>
      <c r="B103" s="16"/>
      <c r="C103" s="16"/>
      <c r="D103" s="16"/>
      <c r="E103" s="16"/>
      <c r="F103" s="16"/>
      <c r="G103" s="16"/>
      <c r="H103" s="16"/>
      <c r="I103" s="16"/>
    </row>
    <row r="104" customFormat="false" ht="15.75" hidden="false" customHeight="false" outlineLevel="0" collapsed="false">
      <c r="A104" s="16"/>
      <c r="B104" s="16"/>
      <c r="C104" s="16"/>
      <c r="D104" s="16"/>
      <c r="E104" s="16"/>
      <c r="F104" s="16"/>
      <c r="G104" s="16"/>
      <c r="H104" s="16"/>
      <c r="I104" s="16"/>
    </row>
    <row r="105" customFormat="false" ht="15.75" hidden="false" customHeight="false" outlineLevel="0" collapsed="false">
      <c r="A105" s="16"/>
      <c r="B105" s="16"/>
      <c r="C105" s="16"/>
      <c r="D105" s="16"/>
      <c r="E105" s="16"/>
      <c r="F105" s="16"/>
      <c r="G105" s="16"/>
      <c r="H105" s="16"/>
      <c r="I105" s="16"/>
    </row>
    <row r="106" customFormat="false" ht="15.75" hidden="false" customHeight="false" outlineLevel="0" collapsed="false">
      <c r="A106" s="16"/>
      <c r="B106" s="16"/>
      <c r="C106" s="16"/>
      <c r="D106" s="16"/>
      <c r="E106" s="16"/>
      <c r="F106" s="16"/>
      <c r="G106" s="16"/>
      <c r="H106" s="16"/>
      <c r="I106" s="16"/>
    </row>
    <row r="107" customFormat="false" ht="15.75" hidden="false" customHeight="false" outlineLevel="0" collapsed="false">
      <c r="A107" s="16"/>
      <c r="B107" s="16"/>
      <c r="C107" s="16"/>
      <c r="D107" s="16"/>
      <c r="E107" s="16"/>
      <c r="F107" s="16"/>
      <c r="G107" s="16"/>
      <c r="H107" s="16"/>
      <c r="I107" s="16"/>
    </row>
    <row r="108" customFormat="false" ht="15.75" hidden="false" customHeight="false" outlineLevel="0" collapsed="false">
      <c r="A108" s="16"/>
      <c r="B108" s="16"/>
      <c r="C108" s="16"/>
      <c r="D108" s="16"/>
      <c r="E108" s="16"/>
      <c r="F108" s="16"/>
      <c r="G108" s="16"/>
      <c r="H108" s="16"/>
      <c r="I108" s="16"/>
    </row>
    <row r="109" customFormat="false" ht="15.75" hidden="false" customHeight="false" outlineLevel="0" collapsed="false">
      <c r="A109" s="16"/>
      <c r="B109" s="16"/>
      <c r="C109" s="16"/>
      <c r="D109" s="16"/>
      <c r="E109" s="16"/>
      <c r="F109" s="16"/>
      <c r="G109" s="16"/>
      <c r="H109" s="16"/>
      <c r="I109" s="16"/>
    </row>
    <row r="110" customFormat="false" ht="15.75" hidden="false" customHeight="false" outlineLevel="0" collapsed="false">
      <c r="A110" s="16"/>
      <c r="B110" s="16"/>
      <c r="C110" s="16"/>
      <c r="D110" s="16"/>
      <c r="E110" s="16"/>
      <c r="F110" s="16"/>
      <c r="G110" s="16"/>
      <c r="H110" s="16"/>
      <c r="I110" s="16"/>
    </row>
    <row r="111" customFormat="false" ht="15.75" hidden="false" customHeight="false" outlineLevel="0" collapsed="false">
      <c r="A111" s="16"/>
      <c r="B111" s="16"/>
      <c r="C111" s="16"/>
      <c r="D111" s="16"/>
      <c r="E111" s="16"/>
      <c r="F111" s="16"/>
      <c r="G111" s="16"/>
      <c r="H111" s="16"/>
      <c r="I111" s="16"/>
    </row>
    <row r="112" customFormat="false" ht="15.75" hidden="false" customHeight="false" outlineLevel="0" collapsed="false">
      <c r="A112" s="16"/>
      <c r="B112" s="16"/>
      <c r="C112" s="16"/>
      <c r="D112" s="16"/>
      <c r="E112" s="16"/>
      <c r="F112" s="16"/>
      <c r="G112" s="16"/>
      <c r="H112" s="16"/>
      <c r="I112" s="16"/>
    </row>
    <row r="113" customFormat="false" ht="15.75" hidden="false" customHeight="false" outlineLevel="0" collapsed="false">
      <c r="A113" s="16"/>
      <c r="B113" s="16"/>
      <c r="C113" s="16"/>
      <c r="D113" s="16"/>
      <c r="E113" s="16"/>
      <c r="F113" s="16"/>
      <c r="G113" s="16"/>
      <c r="H113" s="16"/>
      <c r="I113" s="16"/>
    </row>
    <row r="114" customFormat="false" ht="15.75" hidden="false" customHeight="false" outlineLevel="0" collapsed="false">
      <c r="A114" s="16"/>
      <c r="B114" s="16"/>
      <c r="C114" s="16"/>
      <c r="D114" s="16"/>
      <c r="E114" s="16"/>
      <c r="F114" s="16"/>
      <c r="G114" s="16"/>
      <c r="H114" s="16"/>
      <c r="I114" s="16"/>
    </row>
    <row r="115" customFormat="false" ht="15.75" hidden="false" customHeight="false" outlineLevel="0" collapsed="false">
      <c r="A115" s="16"/>
      <c r="B115" s="16"/>
      <c r="C115" s="16"/>
      <c r="D115" s="16"/>
      <c r="E115" s="16"/>
      <c r="F115" s="16"/>
      <c r="G115" s="16"/>
      <c r="H115" s="16"/>
      <c r="I115" s="16"/>
    </row>
    <row r="116" customFormat="false" ht="15.75" hidden="false" customHeight="false" outlineLevel="0" collapsed="false">
      <c r="A116" s="16"/>
      <c r="B116" s="16"/>
      <c r="C116" s="16"/>
      <c r="D116" s="16"/>
      <c r="E116" s="16"/>
      <c r="F116" s="16"/>
      <c r="G116" s="16"/>
      <c r="H116" s="16"/>
      <c r="I116" s="16"/>
    </row>
    <row r="117" customFormat="false" ht="15.75" hidden="false" customHeight="false" outlineLevel="0" collapsed="false">
      <c r="A117" s="16"/>
      <c r="B117" s="16"/>
      <c r="C117" s="16"/>
      <c r="D117" s="16"/>
      <c r="E117" s="16"/>
      <c r="F117" s="16"/>
      <c r="G117" s="16"/>
      <c r="H117" s="16"/>
      <c r="I117" s="16"/>
    </row>
    <row r="118" customFormat="false" ht="15.75" hidden="false" customHeight="false" outlineLevel="0" collapsed="false">
      <c r="A118" s="16"/>
      <c r="B118" s="16"/>
      <c r="C118" s="16"/>
      <c r="D118" s="16"/>
      <c r="E118" s="16"/>
      <c r="F118" s="16"/>
      <c r="G118" s="16"/>
      <c r="H118" s="16"/>
      <c r="I118" s="16"/>
    </row>
    <row r="119" customFormat="false" ht="15.75" hidden="false" customHeight="false" outlineLevel="0" collapsed="false">
      <c r="A119" s="16"/>
      <c r="B119" s="16"/>
      <c r="C119" s="16"/>
      <c r="D119" s="16"/>
      <c r="E119" s="16"/>
      <c r="F119" s="16"/>
      <c r="G119" s="16"/>
      <c r="H119" s="16"/>
      <c r="I119" s="16"/>
    </row>
    <row r="120" customFormat="false" ht="15.75" hidden="false" customHeight="false" outlineLevel="0" collapsed="false">
      <c r="A120" s="16"/>
      <c r="B120" s="16"/>
      <c r="C120" s="16"/>
      <c r="D120" s="16"/>
      <c r="E120" s="16"/>
      <c r="F120" s="16"/>
      <c r="G120" s="16"/>
      <c r="H120" s="16"/>
      <c r="I120" s="16"/>
    </row>
    <row r="121" customFormat="false" ht="15.75" hidden="false" customHeight="false" outlineLevel="0" collapsed="false">
      <c r="A121" s="16"/>
      <c r="B121" s="16"/>
      <c r="C121" s="16"/>
      <c r="D121" s="16"/>
      <c r="E121" s="16"/>
      <c r="F121" s="16"/>
      <c r="G121" s="16"/>
      <c r="H121" s="16"/>
      <c r="I121" s="16"/>
    </row>
    <row r="122" customFormat="false" ht="15.75" hidden="false" customHeight="false" outlineLevel="0" collapsed="false">
      <c r="A122" s="16"/>
      <c r="B122" s="16"/>
      <c r="C122" s="16"/>
      <c r="D122" s="16"/>
      <c r="E122" s="16"/>
      <c r="F122" s="16"/>
      <c r="G122" s="16"/>
      <c r="H122" s="16"/>
      <c r="I122" s="16"/>
    </row>
    <row r="123" customFormat="false" ht="15.75" hidden="false" customHeight="false" outlineLevel="0" collapsed="false">
      <c r="A123" s="16"/>
      <c r="B123" s="16"/>
      <c r="C123" s="16"/>
      <c r="D123" s="16"/>
      <c r="E123" s="16"/>
      <c r="F123" s="16"/>
      <c r="G123" s="16"/>
      <c r="H123" s="16"/>
      <c r="I123" s="16"/>
    </row>
    <row r="124" customFormat="false" ht="15.75" hidden="false" customHeight="false" outlineLevel="0" collapsed="false">
      <c r="A124" s="16"/>
      <c r="B124" s="16"/>
      <c r="C124" s="16"/>
      <c r="D124" s="16"/>
      <c r="E124" s="16"/>
      <c r="F124" s="16"/>
      <c r="G124" s="16"/>
      <c r="H124" s="16"/>
      <c r="I124" s="16"/>
    </row>
    <row r="125" customFormat="false" ht="15.75" hidden="false" customHeight="false" outlineLevel="0" collapsed="false">
      <c r="A125" s="16"/>
      <c r="B125" s="16"/>
      <c r="C125" s="16"/>
      <c r="D125" s="16"/>
      <c r="E125" s="16"/>
      <c r="F125" s="16"/>
      <c r="G125" s="16"/>
      <c r="H125" s="16"/>
      <c r="I125" s="16"/>
    </row>
    <row r="126" customFormat="false" ht="15.75" hidden="false" customHeight="false" outlineLevel="0" collapsed="false">
      <c r="A126" s="16"/>
      <c r="B126" s="16"/>
      <c r="C126" s="16"/>
      <c r="D126" s="16"/>
      <c r="E126" s="16"/>
      <c r="F126" s="16"/>
      <c r="G126" s="16"/>
      <c r="H126" s="16"/>
      <c r="I126" s="16"/>
    </row>
    <row r="127" customFormat="false" ht="15.75" hidden="false" customHeight="false" outlineLevel="0" collapsed="false">
      <c r="A127" s="16"/>
      <c r="B127" s="16"/>
      <c r="C127" s="16"/>
      <c r="D127" s="16"/>
      <c r="E127" s="16"/>
      <c r="F127" s="16"/>
      <c r="G127" s="16"/>
      <c r="H127" s="16"/>
      <c r="I127" s="16"/>
    </row>
    <row r="128" customFormat="false" ht="15.75" hidden="false" customHeight="false" outlineLevel="0" collapsed="false">
      <c r="A128" s="16"/>
      <c r="B128" s="16"/>
      <c r="C128" s="16"/>
      <c r="D128" s="16"/>
      <c r="E128" s="16"/>
      <c r="F128" s="16"/>
      <c r="G128" s="16"/>
      <c r="H128" s="16"/>
      <c r="I128" s="16"/>
    </row>
    <row r="129" customFormat="false" ht="15.75" hidden="false" customHeight="false" outlineLevel="0" collapsed="false">
      <c r="A129" s="16"/>
      <c r="B129" s="16"/>
      <c r="C129" s="16"/>
      <c r="D129" s="16"/>
      <c r="E129" s="16"/>
      <c r="F129" s="16"/>
      <c r="G129" s="16"/>
      <c r="H129" s="16"/>
      <c r="I129" s="16"/>
    </row>
    <row r="130" customFormat="false" ht="15.75" hidden="false" customHeight="false" outlineLevel="0" collapsed="false">
      <c r="A130" s="16"/>
      <c r="B130" s="16"/>
      <c r="C130" s="16"/>
      <c r="D130" s="16"/>
      <c r="E130" s="16"/>
      <c r="F130" s="16"/>
      <c r="G130" s="16"/>
      <c r="H130" s="16"/>
      <c r="I130" s="16"/>
    </row>
    <row r="131" customFormat="false" ht="15.75" hidden="false" customHeight="false" outlineLevel="0" collapsed="false">
      <c r="A131" s="16"/>
      <c r="B131" s="16"/>
      <c r="C131" s="16"/>
      <c r="D131" s="16"/>
      <c r="E131" s="16"/>
      <c r="F131" s="16"/>
      <c r="G131" s="16"/>
      <c r="H131" s="16"/>
      <c r="I131" s="16"/>
    </row>
    <row r="132" customFormat="false" ht="15.75" hidden="false" customHeight="false" outlineLevel="0" collapsed="false">
      <c r="A132" s="16"/>
      <c r="B132" s="16"/>
      <c r="C132" s="16"/>
      <c r="D132" s="16"/>
      <c r="E132" s="16"/>
      <c r="F132" s="16"/>
      <c r="G132" s="16"/>
      <c r="H132" s="16"/>
      <c r="I132" s="16"/>
    </row>
    <row r="133" customFormat="false" ht="15.75" hidden="false" customHeight="false" outlineLevel="0" collapsed="false">
      <c r="A133" s="16"/>
      <c r="B133" s="16"/>
      <c r="C133" s="16"/>
      <c r="D133" s="16"/>
      <c r="E133" s="16"/>
      <c r="F133" s="16"/>
      <c r="G133" s="16"/>
      <c r="H133" s="16"/>
      <c r="I133" s="16"/>
    </row>
    <row r="134" customFormat="false" ht="15.75" hidden="false" customHeight="false" outlineLevel="0" collapsed="false">
      <c r="A134" s="16"/>
      <c r="B134" s="16"/>
      <c r="C134" s="16"/>
      <c r="D134" s="16"/>
      <c r="E134" s="16"/>
      <c r="F134" s="16"/>
      <c r="G134" s="16"/>
      <c r="H134" s="16"/>
      <c r="I134" s="16"/>
    </row>
    <row r="135" customFormat="false" ht="15.75" hidden="false" customHeight="false" outlineLevel="0" collapsed="false">
      <c r="A135" s="16"/>
      <c r="B135" s="16"/>
      <c r="C135" s="16"/>
      <c r="D135" s="16"/>
      <c r="E135" s="16"/>
      <c r="F135" s="16"/>
      <c r="G135" s="16"/>
      <c r="H135" s="16"/>
      <c r="I135" s="16"/>
    </row>
    <row r="136" customFormat="false" ht="15.75" hidden="false" customHeight="false" outlineLevel="0" collapsed="false">
      <c r="A136" s="16"/>
      <c r="B136" s="16"/>
      <c r="C136" s="16"/>
      <c r="D136" s="16"/>
      <c r="E136" s="16"/>
      <c r="F136" s="16"/>
      <c r="G136" s="16"/>
      <c r="H136" s="16"/>
      <c r="I136" s="16"/>
    </row>
    <row r="137" customFormat="false" ht="15.75" hidden="false" customHeight="false" outlineLevel="0" collapsed="false">
      <c r="A137" s="16"/>
      <c r="B137" s="16"/>
      <c r="C137" s="16"/>
      <c r="D137" s="16"/>
      <c r="E137" s="16"/>
      <c r="F137" s="16"/>
      <c r="G137" s="16"/>
      <c r="H137" s="16"/>
      <c r="I137" s="16"/>
    </row>
    <row r="138" customFormat="false" ht="15.75" hidden="false" customHeight="false" outlineLevel="0" collapsed="false">
      <c r="A138" s="16"/>
      <c r="B138" s="16"/>
      <c r="C138" s="16"/>
      <c r="D138" s="16"/>
      <c r="E138" s="16"/>
      <c r="F138" s="16"/>
      <c r="G138" s="16"/>
      <c r="H138" s="16"/>
      <c r="I138" s="16"/>
    </row>
    <row r="139" customFormat="false" ht="15.75" hidden="false" customHeight="false" outlineLevel="0" collapsed="false">
      <c r="A139" s="16"/>
      <c r="B139" s="16"/>
      <c r="C139" s="16"/>
      <c r="D139" s="16"/>
      <c r="E139" s="16"/>
      <c r="F139" s="16"/>
      <c r="G139" s="16"/>
      <c r="H139" s="16"/>
      <c r="I139" s="16"/>
    </row>
    <row r="140" customFormat="false" ht="15.75" hidden="false" customHeight="false" outlineLevel="0" collapsed="false">
      <c r="A140" s="16"/>
      <c r="B140" s="16"/>
      <c r="C140" s="16"/>
      <c r="D140" s="16"/>
      <c r="E140" s="16"/>
      <c r="F140" s="16"/>
      <c r="G140" s="16"/>
      <c r="H140" s="16"/>
      <c r="I140" s="16"/>
    </row>
    <row r="141" customFormat="false" ht="15.75" hidden="false" customHeight="false" outlineLevel="0" collapsed="false">
      <c r="A141" s="16"/>
      <c r="B141" s="16"/>
      <c r="C141" s="16"/>
      <c r="D141" s="16"/>
      <c r="E141" s="16"/>
      <c r="F141" s="16"/>
      <c r="G141" s="16"/>
      <c r="H141" s="16"/>
      <c r="I141" s="16"/>
    </row>
    <row r="142" customFormat="false" ht="15.75" hidden="false" customHeight="false" outlineLevel="0" collapsed="false">
      <c r="A142" s="16"/>
      <c r="B142" s="16"/>
      <c r="C142" s="16"/>
      <c r="D142" s="16"/>
      <c r="E142" s="16"/>
      <c r="F142" s="16"/>
      <c r="G142" s="16"/>
      <c r="H142" s="16"/>
      <c r="I142" s="16"/>
    </row>
    <row r="143" customFormat="false" ht="15.75" hidden="false" customHeight="false" outlineLevel="0" collapsed="false">
      <c r="A143" s="16"/>
      <c r="B143" s="16"/>
      <c r="C143" s="16"/>
      <c r="D143" s="16"/>
      <c r="E143" s="16"/>
      <c r="F143" s="16"/>
      <c r="G143" s="16"/>
      <c r="H143" s="16"/>
      <c r="I143" s="16"/>
    </row>
    <row r="144" customFormat="false" ht="15.75" hidden="false" customHeight="false" outlineLevel="0" collapsed="false">
      <c r="A144" s="16"/>
      <c r="B144" s="16"/>
      <c r="C144" s="16"/>
      <c r="D144" s="16"/>
      <c r="E144" s="16"/>
      <c r="F144" s="16"/>
      <c r="G144" s="16"/>
      <c r="H144" s="16"/>
      <c r="I144" s="16"/>
    </row>
    <row r="145" customFormat="false" ht="15.75" hidden="false" customHeight="false" outlineLevel="0" collapsed="false">
      <c r="A145" s="16"/>
      <c r="B145" s="16"/>
      <c r="C145" s="16"/>
      <c r="D145" s="16"/>
      <c r="E145" s="16"/>
      <c r="F145" s="16"/>
      <c r="G145" s="16"/>
      <c r="H145" s="16"/>
      <c r="I145" s="16"/>
    </row>
    <row r="146" customFormat="false" ht="15.75" hidden="false" customHeight="false" outlineLevel="0" collapsed="false">
      <c r="A146" s="16"/>
      <c r="B146" s="16"/>
      <c r="C146" s="16"/>
      <c r="D146" s="16"/>
      <c r="E146" s="16"/>
      <c r="F146" s="16"/>
      <c r="G146" s="16"/>
      <c r="H146" s="16"/>
      <c r="I146" s="16"/>
    </row>
    <row r="147" customFormat="false" ht="15.75" hidden="false" customHeight="false" outlineLevel="0" collapsed="false">
      <c r="A147" s="16"/>
      <c r="B147" s="16"/>
      <c r="C147" s="16"/>
      <c r="D147" s="16"/>
      <c r="E147" s="16"/>
      <c r="F147" s="16"/>
      <c r="G147" s="16"/>
      <c r="H147" s="16"/>
      <c r="I147" s="16"/>
    </row>
    <row r="148" customFormat="false" ht="15.75" hidden="false" customHeight="false" outlineLevel="0" collapsed="false">
      <c r="A148" s="16"/>
      <c r="B148" s="16"/>
      <c r="C148" s="16"/>
      <c r="D148" s="16"/>
      <c r="E148" s="16"/>
      <c r="F148" s="16"/>
      <c r="G148" s="16"/>
      <c r="H148" s="16"/>
      <c r="I148" s="16"/>
    </row>
    <row r="149" customFormat="false" ht="15.75" hidden="false" customHeight="false" outlineLevel="0" collapsed="false">
      <c r="A149" s="16"/>
      <c r="B149" s="16"/>
      <c r="C149" s="16"/>
      <c r="D149" s="16"/>
      <c r="E149" s="16"/>
      <c r="F149" s="16"/>
      <c r="G149" s="16"/>
      <c r="H149" s="16"/>
      <c r="I149" s="16"/>
    </row>
    <row r="150" customFormat="false" ht="15.75" hidden="false" customHeight="false" outlineLevel="0" collapsed="false">
      <c r="A150" s="16"/>
      <c r="B150" s="16"/>
      <c r="C150" s="16"/>
      <c r="D150" s="16"/>
      <c r="E150" s="16"/>
      <c r="F150" s="16"/>
      <c r="G150" s="16"/>
      <c r="H150" s="16"/>
      <c r="I150" s="16"/>
    </row>
    <row r="151" customFormat="false" ht="15.75" hidden="false" customHeight="false" outlineLevel="0" collapsed="false">
      <c r="A151" s="16"/>
      <c r="B151" s="16"/>
      <c r="C151" s="16"/>
      <c r="D151" s="16"/>
      <c r="E151" s="16"/>
      <c r="F151" s="16"/>
      <c r="G151" s="16"/>
      <c r="H151" s="16"/>
      <c r="I151" s="16"/>
    </row>
    <row r="152" customFormat="false" ht="15.75" hidden="false" customHeight="false" outlineLevel="0" collapsed="false">
      <c r="A152" s="16"/>
      <c r="B152" s="16"/>
      <c r="C152" s="16"/>
      <c r="D152" s="16"/>
      <c r="E152" s="16"/>
      <c r="F152" s="16"/>
      <c r="G152" s="16"/>
      <c r="H152" s="16"/>
      <c r="I152" s="16"/>
    </row>
    <row r="153" customFormat="false" ht="15.75" hidden="false" customHeight="false" outlineLevel="0" collapsed="false">
      <c r="A153" s="16"/>
      <c r="B153" s="16"/>
      <c r="C153" s="16"/>
      <c r="D153" s="16"/>
      <c r="E153" s="16"/>
      <c r="F153" s="16"/>
      <c r="G153" s="16"/>
      <c r="H153" s="16"/>
      <c r="I153" s="16"/>
    </row>
    <row r="154" customFormat="false" ht="15.75" hidden="false" customHeight="false" outlineLevel="0" collapsed="false">
      <c r="A154" s="16"/>
      <c r="B154" s="16"/>
      <c r="C154" s="16"/>
      <c r="D154" s="16"/>
      <c r="E154" s="16"/>
      <c r="F154" s="16"/>
      <c r="G154" s="16"/>
      <c r="H154" s="16"/>
      <c r="I154" s="16"/>
    </row>
    <row r="155" customFormat="false" ht="15.75" hidden="false" customHeight="false" outlineLevel="0" collapsed="false">
      <c r="A155" s="16"/>
      <c r="B155" s="16"/>
      <c r="C155" s="16"/>
      <c r="D155" s="16"/>
      <c r="E155" s="16"/>
      <c r="F155" s="16"/>
      <c r="G155" s="16"/>
      <c r="H155" s="16"/>
      <c r="I155" s="16"/>
    </row>
    <row r="156" customFormat="false" ht="15.75" hidden="false" customHeight="false" outlineLevel="0" collapsed="false">
      <c r="A156" s="16"/>
      <c r="B156" s="16"/>
      <c r="C156" s="16"/>
      <c r="D156" s="16"/>
      <c r="E156" s="16"/>
      <c r="F156" s="16"/>
      <c r="G156" s="16"/>
      <c r="H156" s="16"/>
      <c r="I156" s="16"/>
    </row>
    <row r="157" customFormat="false" ht="15.75" hidden="false" customHeight="false" outlineLevel="0" collapsed="false">
      <c r="A157" s="16"/>
      <c r="B157" s="16"/>
      <c r="C157" s="16"/>
      <c r="D157" s="16"/>
      <c r="E157" s="16"/>
      <c r="F157" s="16"/>
      <c r="G157" s="16"/>
      <c r="H157" s="16"/>
      <c r="I157" s="16"/>
    </row>
    <row r="158" customFormat="false" ht="15.75" hidden="false" customHeight="false" outlineLevel="0" collapsed="false">
      <c r="A158" s="16"/>
      <c r="B158" s="16"/>
      <c r="C158" s="16"/>
      <c r="D158" s="16"/>
      <c r="E158" s="16"/>
      <c r="F158" s="16"/>
      <c r="G158" s="16"/>
      <c r="H158" s="16"/>
      <c r="I158" s="16"/>
    </row>
    <row r="159" customFormat="false" ht="15.75" hidden="false" customHeight="false" outlineLevel="0" collapsed="false">
      <c r="A159" s="16"/>
      <c r="B159" s="16"/>
      <c r="C159" s="16"/>
      <c r="D159" s="16"/>
      <c r="E159" s="16"/>
      <c r="F159" s="16"/>
      <c r="G159" s="16"/>
      <c r="H159" s="16"/>
      <c r="I159" s="16"/>
    </row>
    <row r="160" customFormat="false" ht="15.75" hidden="false" customHeight="false" outlineLevel="0" collapsed="false">
      <c r="A160" s="16"/>
      <c r="B160" s="16"/>
      <c r="C160" s="16"/>
      <c r="D160" s="16"/>
      <c r="E160" s="16"/>
      <c r="F160" s="16"/>
      <c r="G160" s="16"/>
      <c r="H160" s="16"/>
      <c r="I160" s="16"/>
    </row>
    <row r="161" customFormat="false" ht="15.75" hidden="false" customHeight="false" outlineLevel="0" collapsed="false">
      <c r="A161" s="16"/>
      <c r="B161" s="16"/>
      <c r="C161" s="16"/>
      <c r="D161" s="16"/>
      <c r="E161" s="16"/>
      <c r="F161" s="16"/>
      <c r="G161" s="16"/>
      <c r="H161" s="16"/>
      <c r="I161" s="16"/>
    </row>
    <row r="162" customFormat="false" ht="15.75" hidden="false" customHeight="false" outlineLevel="0" collapsed="false">
      <c r="A162" s="16"/>
      <c r="B162" s="16"/>
      <c r="C162" s="16"/>
      <c r="D162" s="16"/>
      <c r="E162" s="16"/>
      <c r="F162" s="16"/>
      <c r="G162" s="16"/>
      <c r="H162" s="16"/>
      <c r="I162" s="16"/>
    </row>
    <row r="163" customFormat="false" ht="15.75" hidden="false" customHeight="false" outlineLevel="0" collapsed="false">
      <c r="A163" s="16"/>
      <c r="B163" s="16"/>
      <c r="C163" s="16"/>
      <c r="D163" s="16"/>
      <c r="E163" s="16"/>
      <c r="F163" s="16"/>
      <c r="G163" s="16"/>
      <c r="H163" s="16"/>
      <c r="I163" s="16"/>
    </row>
    <row r="164" customFormat="false" ht="15.75" hidden="false" customHeight="false" outlineLevel="0" collapsed="false">
      <c r="A164" s="16"/>
      <c r="B164" s="16"/>
      <c r="C164" s="16"/>
      <c r="D164" s="16"/>
      <c r="E164" s="16"/>
      <c r="F164" s="16"/>
      <c r="G164" s="16"/>
      <c r="H164" s="16"/>
      <c r="I164" s="16"/>
    </row>
    <row r="165" customFormat="false" ht="15.75" hidden="false" customHeight="false" outlineLevel="0" collapsed="false">
      <c r="A165" s="16"/>
      <c r="B165" s="16"/>
      <c r="C165" s="16"/>
      <c r="D165" s="16"/>
      <c r="E165" s="16"/>
      <c r="F165" s="16"/>
      <c r="G165" s="16"/>
      <c r="H165" s="16"/>
      <c r="I165" s="16"/>
    </row>
    <row r="166" customFormat="false" ht="15.75" hidden="false" customHeight="false" outlineLevel="0" collapsed="false">
      <c r="A166" s="16"/>
      <c r="B166" s="16"/>
      <c r="C166" s="16"/>
      <c r="D166" s="16"/>
      <c r="E166" s="16"/>
      <c r="F166" s="16"/>
      <c r="G166" s="16"/>
      <c r="H166" s="16"/>
      <c r="I166" s="16"/>
    </row>
    <row r="167" customFormat="false" ht="15.75" hidden="false" customHeight="false" outlineLevel="0" collapsed="false">
      <c r="A167" s="16"/>
      <c r="B167" s="16"/>
      <c r="C167" s="16"/>
      <c r="D167" s="16"/>
      <c r="E167" s="16"/>
      <c r="F167" s="16"/>
      <c r="G167" s="16"/>
      <c r="H167" s="16"/>
      <c r="I167" s="16"/>
    </row>
    <row r="168" customFormat="false" ht="15.75" hidden="false" customHeight="false" outlineLevel="0" collapsed="false">
      <c r="A168" s="16"/>
      <c r="B168" s="16"/>
      <c r="C168" s="16"/>
      <c r="D168" s="16"/>
      <c r="E168" s="16"/>
      <c r="F168" s="16"/>
      <c r="G168" s="16"/>
      <c r="H168" s="16"/>
      <c r="I168" s="16"/>
    </row>
    <row r="169" customFormat="false" ht="15.75" hidden="false" customHeight="false" outlineLevel="0" collapsed="false">
      <c r="A169" s="16"/>
      <c r="B169" s="16"/>
      <c r="C169" s="16"/>
      <c r="D169" s="16"/>
      <c r="E169" s="16"/>
      <c r="F169" s="16"/>
      <c r="G169" s="16"/>
      <c r="H169" s="16"/>
      <c r="I169" s="16"/>
    </row>
    <row r="170" customFormat="false" ht="15.75" hidden="false" customHeight="false" outlineLevel="0" collapsed="false">
      <c r="A170" s="16"/>
      <c r="B170" s="16"/>
      <c r="C170" s="16"/>
      <c r="D170" s="16"/>
      <c r="E170" s="16"/>
      <c r="F170" s="16"/>
      <c r="G170" s="16"/>
      <c r="H170" s="16"/>
      <c r="I170" s="16"/>
    </row>
    <row r="171" customFormat="false" ht="15.75" hidden="false" customHeight="false" outlineLevel="0" collapsed="false">
      <c r="A171" s="16"/>
      <c r="B171" s="16"/>
      <c r="C171" s="16"/>
      <c r="D171" s="16"/>
      <c r="E171" s="16"/>
      <c r="F171" s="16"/>
      <c r="G171" s="16"/>
      <c r="H171" s="16"/>
      <c r="I171" s="16"/>
    </row>
    <row r="172" customFormat="false" ht="15.75" hidden="false" customHeight="false" outlineLevel="0" collapsed="false">
      <c r="A172" s="16"/>
      <c r="B172" s="16"/>
      <c r="C172" s="16"/>
      <c r="D172" s="16"/>
      <c r="E172" s="16"/>
      <c r="F172" s="16"/>
      <c r="G172" s="16"/>
      <c r="H172" s="16"/>
      <c r="I172" s="16"/>
    </row>
    <row r="173" customFormat="false" ht="15.75" hidden="false" customHeight="false" outlineLevel="0" collapsed="false">
      <c r="A173" s="16"/>
      <c r="B173" s="16"/>
      <c r="C173" s="16"/>
      <c r="D173" s="16"/>
      <c r="E173" s="16"/>
      <c r="F173" s="16"/>
      <c r="G173" s="16"/>
      <c r="H173" s="16"/>
      <c r="I173" s="16"/>
    </row>
    <row r="174" customFormat="false" ht="15.75" hidden="false" customHeight="false" outlineLevel="0" collapsed="false">
      <c r="A174" s="16"/>
      <c r="B174" s="16"/>
      <c r="C174" s="16"/>
      <c r="D174" s="16"/>
      <c r="E174" s="16"/>
      <c r="F174" s="16"/>
      <c r="G174" s="16"/>
      <c r="H174" s="16"/>
      <c r="I174" s="16"/>
    </row>
    <row r="175" customFormat="false" ht="15.75" hidden="false" customHeight="false" outlineLevel="0" collapsed="false">
      <c r="A175" s="16"/>
      <c r="B175" s="16"/>
      <c r="C175" s="16"/>
      <c r="D175" s="16"/>
      <c r="E175" s="16"/>
      <c r="F175" s="16"/>
      <c r="G175" s="16"/>
      <c r="H175" s="16"/>
      <c r="I175" s="16"/>
    </row>
    <row r="176" customFormat="false" ht="15.75" hidden="false" customHeight="false" outlineLevel="0" collapsed="false">
      <c r="A176" s="16"/>
      <c r="B176" s="16"/>
      <c r="C176" s="16"/>
      <c r="D176" s="16"/>
      <c r="E176" s="16"/>
      <c r="F176" s="16"/>
      <c r="G176" s="16"/>
      <c r="H176" s="16"/>
      <c r="I176" s="16"/>
    </row>
    <row r="177" customFormat="false" ht="15.75" hidden="false" customHeight="false" outlineLevel="0" collapsed="false">
      <c r="A177" s="16"/>
      <c r="B177" s="16"/>
      <c r="C177" s="16"/>
      <c r="D177" s="16"/>
      <c r="E177" s="16"/>
      <c r="F177" s="16"/>
      <c r="G177" s="16"/>
      <c r="H177" s="16"/>
      <c r="I177" s="16"/>
    </row>
    <row r="178" customFormat="false" ht="15.75" hidden="false" customHeight="false" outlineLevel="0" collapsed="false">
      <c r="A178" s="16"/>
      <c r="B178" s="16"/>
      <c r="C178" s="16"/>
      <c r="D178" s="16"/>
      <c r="E178" s="16"/>
      <c r="F178" s="16"/>
      <c r="G178" s="16"/>
      <c r="H178" s="16"/>
      <c r="I178" s="16"/>
    </row>
    <row r="179" customFormat="false" ht="15.75" hidden="false" customHeight="false" outlineLevel="0" collapsed="false">
      <c r="A179" s="16"/>
      <c r="B179" s="16"/>
      <c r="C179" s="16"/>
      <c r="D179" s="16"/>
      <c r="E179" s="16"/>
      <c r="F179" s="16"/>
      <c r="G179" s="16"/>
      <c r="H179" s="16"/>
      <c r="I179" s="16"/>
    </row>
    <row r="180" customFormat="false" ht="15.75" hidden="false" customHeight="false" outlineLevel="0" collapsed="false">
      <c r="A180" s="16"/>
      <c r="B180" s="16"/>
      <c r="C180" s="16"/>
      <c r="D180" s="16"/>
      <c r="E180" s="16"/>
      <c r="F180" s="16"/>
      <c r="G180" s="16"/>
      <c r="H180" s="16"/>
      <c r="I180" s="16"/>
    </row>
    <row r="181" customFormat="false" ht="15.75" hidden="false" customHeight="false" outlineLevel="0" collapsed="false">
      <c r="A181" s="16"/>
      <c r="B181" s="16"/>
      <c r="C181" s="16"/>
      <c r="D181" s="16"/>
      <c r="E181" s="16"/>
      <c r="F181" s="16"/>
      <c r="G181" s="16"/>
      <c r="H181" s="16"/>
      <c r="I181" s="16"/>
    </row>
    <row r="182" customFormat="false" ht="15.75" hidden="false" customHeight="false" outlineLevel="0" collapsed="false">
      <c r="A182" s="16"/>
      <c r="B182" s="16"/>
      <c r="C182" s="16"/>
      <c r="D182" s="16"/>
      <c r="E182" s="16"/>
      <c r="F182" s="16"/>
      <c r="G182" s="16"/>
      <c r="H182" s="16"/>
      <c r="I182" s="16"/>
    </row>
    <row r="183" customFormat="false" ht="15.75" hidden="false" customHeight="false" outlineLevel="0" collapsed="false">
      <c r="A183" s="16"/>
      <c r="B183" s="16"/>
      <c r="C183" s="16"/>
      <c r="D183" s="16"/>
      <c r="E183" s="16"/>
      <c r="F183" s="16"/>
      <c r="G183" s="16"/>
      <c r="H183" s="16"/>
      <c r="I183" s="16"/>
    </row>
    <row r="184" customFormat="false" ht="15.75" hidden="false" customHeight="false" outlineLevel="0" collapsed="false">
      <c r="A184" s="16"/>
      <c r="B184" s="16"/>
      <c r="C184" s="16"/>
      <c r="D184" s="16"/>
      <c r="E184" s="16"/>
      <c r="F184" s="16"/>
      <c r="G184" s="16"/>
      <c r="H184" s="16"/>
      <c r="I184" s="16"/>
    </row>
    <row r="185" customFormat="false" ht="15.75" hidden="false" customHeight="false" outlineLevel="0" collapsed="false">
      <c r="A185" s="16"/>
      <c r="B185" s="16"/>
      <c r="C185" s="16"/>
      <c r="D185" s="16"/>
      <c r="E185" s="16"/>
      <c r="F185" s="16"/>
      <c r="G185" s="16"/>
      <c r="H185" s="16"/>
      <c r="I185" s="16"/>
    </row>
    <row r="186" customFormat="false" ht="15.75" hidden="false" customHeight="false" outlineLevel="0" collapsed="false">
      <c r="A186" s="16"/>
      <c r="B186" s="16"/>
      <c r="C186" s="16"/>
      <c r="D186" s="16"/>
      <c r="E186" s="16"/>
      <c r="F186" s="16"/>
      <c r="G186" s="16"/>
      <c r="H186" s="16"/>
      <c r="I186" s="16"/>
    </row>
    <row r="187" customFormat="false" ht="15.75" hidden="false" customHeight="false" outlineLevel="0" collapsed="false">
      <c r="A187" s="16"/>
      <c r="B187" s="16"/>
      <c r="C187" s="16"/>
      <c r="D187" s="16"/>
      <c r="E187" s="16"/>
      <c r="F187" s="16"/>
      <c r="G187" s="16"/>
      <c r="H187" s="16"/>
      <c r="I187" s="16"/>
    </row>
    <row r="188" customFormat="false" ht="15.75" hidden="false" customHeight="false" outlineLevel="0" collapsed="false">
      <c r="A188" s="16"/>
      <c r="B188" s="16"/>
      <c r="C188" s="16"/>
      <c r="D188" s="16"/>
      <c r="E188" s="16"/>
      <c r="F188" s="16"/>
      <c r="G188" s="16"/>
      <c r="H188" s="16"/>
      <c r="I188" s="16"/>
    </row>
    <row r="189" customFormat="false" ht="15.75" hidden="false" customHeight="false" outlineLevel="0" collapsed="false">
      <c r="A189" s="16"/>
      <c r="B189" s="16"/>
      <c r="C189" s="16"/>
      <c r="D189" s="16"/>
      <c r="E189" s="16"/>
      <c r="F189" s="16"/>
      <c r="G189" s="16"/>
      <c r="H189" s="16"/>
      <c r="I189" s="16"/>
    </row>
    <row r="190" customFormat="false" ht="15.75" hidden="false" customHeight="false" outlineLevel="0" collapsed="false">
      <c r="A190" s="16"/>
      <c r="B190" s="16"/>
      <c r="C190" s="16"/>
      <c r="D190" s="16"/>
      <c r="E190" s="16"/>
      <c r="F190" s="16"/>
      <c r="G190" s="16"/>
      <c r="H190" s="16"/>
      <c r="I190" s="16"/>
    </row>
    <row r="191" customFormat="false" ht="15.75" hidden="false" customHeight="false" outlineLevel="0" collapsed="false">
      <c r="A191" s="16"/>
      <c r="B191" s="16"/>
      <c r="C191" s="16"/>
      <c r="D191" s="16"/>
      <c r="E191" s="16"/>
      <c r="F191" s="16"/>
      <c r="G191" s="16"/>
      <c r="H191" s="16"/>
      <c r="I191" s="16"/>
    </row>
    <row r="192" customFormat="false" ht="15.75" hidden="false" customHeight="false" outlineLevel="0" collapsed="false">
      <c r="A192" s="16"/>
      <c r="B192" s="16"/>
      <c r="C192" s="16"/>
      <c r="D192" s="16"/>
      <c r="E192" s="16"/>
      <c r="F192" s="16"/>
      <c r="G192" s="16"/>
      <c r="H192" s="16"/>
      <c r="I192" s="16"/>
    </row>
    <row r="193" customFormat="false" ht="15.75" hidden="false" customHeight="false" outlineLevel="0" collapsed="false">
      <c r="A193" s="16"/>
      <c r="B193" s="16"/>
      <c r="C193" s="16"/>
      <c r="D193" s="16"/>
      <c r="E193" s="16"/>
      <c r="F193" s="16"/>
      <c r="G193" s="16"/>
      <c r="H193" s="16"/>
      <c r="I193" s="16"/>
    </row>
    <row r="194" customFormat="false" ht="15.75" hidden="false" customHeight="false" outlineLevel="0" collapsed="false">
      <c r="A194" s="16"/>
      <c r="B194" s="16"/>
      <c r="C194" s="16"/>
      <c r="D194" s="16"/>
      <c r="E194" s="16"/>
      <c r="F194" s="16"/>
      <c r="G194" s="16"/>
      <c r="H194" s="16"/>
      <c r="I194" s="16"/>
    </row>
    <row r="195" customFormat="false" ht="15.75" hidden="false" customHeight="false" outlineLevel="0" collapsed="false">
      <c r="A195" s="16"/>
      <c r="B195" s="16"/>
      <c r="C195" s="16"/>
      <c r="D195" s="16"/>
      <c r="E195" s="16"/>
      <c r="F195" s="16"/>
      <c r="G195" s="16"/>
      <c r="H195" s="16"/>
      <c r="I195" s="16"/>
    </row>
    <row r="196" customFormat="false" ht="15.75" hidden="false" customHeight="false" outlineLevel="0" collapsed="false">
      <c r="A196" s="16"/>
      <c r="B196" s="16"/>
      <c r="C196" s="16"/>
      <c r="D196" s="16"/>
      <c r="E196" s="16"/>
      <c r="F196" s="16"/>
      <c r="G196" s="16"/>
      <c r="H196" s="16"/>
      <c r="I196" s="16"/>
    </row>
    <row r="197" customFormat="false" ht="15.75" hidden="false" customHeight="false" outlineLevel="0" collapsed="false">
      <c r="A197" s="16"/>
      <c r="B197" s="16"/>
      <c r="C197" s="16"/>
      <c r="D197" s="16"/>
      <c r="E197" s="16"/>
      <c r="F197" s="16"/>
      <c r="G197" s="16"/>
      <c r="H197" s="16"/>
      <c r="I197" s="16"/>
    </row>
    <row r="198" customFormat="false" ht="15.75" hidden="false" customHeight="false" outlineLevel="0" collapsed="false">
      <c r="A198" s="16"/>
      <c r="B198" s="16"/>
      <c r="C198" s="16"/>
      <c r="D198" s="16"/>
      <c r="E198" s="16"/>
      <c r="F198" s="16"/>
      <c r="G198" s="16"/>
      <c r="H198" s="16"/>
      <c r="I198" s="16"/>
    </row>
    <row r="199" customFormat="false" ht="15.75" hidden="false" customHeight="false" outlineLevel="0" collapsed="false">
      <c r="A199" s="16"/>
      <c r="B199" s="16"/>
      <c r="C199" s="16"/>
      <c r="D199" s="16"/>
      <c r="E199" s="16"/>
      <c r="F199" s="16"/>
      <c r="G199" s="16"/>
      <c r="H199" s="16"/>
      <c r="I199" s="16"/>
    </row>
    <row r="200" customFormat="false" ht="15.75" hidden="false" customHeight="false" outlineLevel="0" collapsed="false">
      <c r="A200" s="16"/>
      <c r="B200" s="16"/>
      <c r="C200" s="16"/>
      <c r="D200" s="16"/>
      <c r="E200" s="16"/>
      <c r="F200" s="16"/>
      <c r="G200" s="16"/>
      <c r="H200" s="16"/>
      <c r="I200" s="16"/>
    </row>
  </sheetData>
  <dataValidations count="2">
    <dataValidation allowBlank="true" errorStyle="stop" operator="between" showDropDown="false" showErrorMessage="true" showInputMessage="true" sqref="C2:C100" type="list">
      <formula1>"Pre-Construction,Site Work &amp; Demolition,Foundation &amp; Structure,MEP,Interior Finish,Kitchen Equipment,FF&amp;E,Technology &amp; Security,Soft Costs"</formula1>
      <formula2>0</formula2>
    </dataValidation>
    <dataValidation allowBlank="true" errorStyle="stop" operator="between" showDropDown="false" showErrorMessage="true" showInputMessage="true" sqref="F2:F100" type="list">
      <formula1>"Check,Credit Card,Wire Transfer,Cash,ACH,Financing"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P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13" activePane="bottomLeft" state="frozen"/>
      <selection pane="topLeft" activeCell="A1" activeCellId="0" sqref="A1"/>
      <selection pane="bottomLeft" activeCell="C25" activeCellId="0" sqref="C25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33.33"/>
    <col collapsed="false" customWidth="true" hidden="false" outlineLevel="0" max="2" min="2" style="0" width="21.66"/>
    <col collapsed="false" customWidth="true" hidden="false" outlineLevel="0" max="3" min="3" style="0" width="9.33"/>
    <col collapsed="false" customWidth="true" hidden="false" outlineLevel="0" max="4" min="4" style="0" width="33.33"/>
    <col collapsed="false" customWidth="true" hidden="false" outlineLevel="0" max="5" min="5" style="0" width="21.66"/>
  </cols>
  <sheetData>
    <row r="1" customFormat="false" ht="39.75" hidden="false" customHeight="true" outlineLevel="0" collapsed="false">
      <c r="A1" s="44" t="s">
        <v>252</v>
      </c>
      <c r="B1" s="44"/>
      <c r="C1" s="44"/>
      <c r="D1" s="44"/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customFormat="false" ht="15.75" hidden="false" customHeight="false" outlineLevel="0" collapsed="false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customFormat="false" ht="27.75" hidden="false" customHeight="true" outlineLevel="0" collapsed="false">
      <c r="A3" s="46" t="s">
        <v>253</v>
      </c>
      <c r="B3" s="46"/>
      <c r="C3" s="45"/>
      <c r="D3" s="46" t="s">
        <v>254</v>
      </c>
      <c r="E3" s="46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customFormat="false" ht="18" hidden="false" customHeight="true" outlineLevel="0" collapsed="false">
      <c r="A4" s="47" t="s">
        <v>255</v>
      </c>
      <c r="B4" s="48" t="n">
        <f aca="false">'Project Budget'!C73</f>
        <v>1084600</v>
      </c>
      <c r="C4" s="45"/>
      <c r="D4" s="47" t="s">
        <v>256</v>
      </c>
      <c r="E4" s="48" t="n">
        <f aca="false">'Project Budget'!C68</f>
        <v>986000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customFormat="false" ht="18" hidden="false" customHeight="true" outlineLevel="0" collapsed="false">
      <c r="A5" s="49" t="s">
        <v>257</v>
      </c>
      <c r="B5" s="50" t="n">
        <f aca="false">'Project Budget'!D73</f>
        <v>766000</v>
      </c>
      <c r="C5" s="45"/>
      <c r="D5" s="49" t="s">
        <v>258</v>
      </c>
      <c r="E5" s="50" t="n">
        <f aca="false">'Project Budget'!D68</f>
        <v>766000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customFormat="false" ht="18" hidden="false" customHeight="true" outlineLevel="0" collapsed="false">
      <c r="A6" s="49" t="s">
        <v>259</v>
      </c>
      <c r="B6" s="50" t="n">
        <f aca="false">B4-B5</f>
        <v>318600</v>
      </c>
      <c r="C6" s="45"/>
      <c r="D6" s="49" t="s">
        <v>260</v>
      </c>
      <c r="E6" s="50" t="n">
        <f aca="false">E4-E5</f>
        <v>220000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customFormat="false" ht="18" hidden="false" customHeight="true" outlineLevel="0" collapsed="false">
      <c r="A7" s="49" t="s">
        <v>261</v>
      </c>
      <c r="B7" s="51" t="n">
        <f aca="false">IF(B4=0,0,B5/B4)</f>
        <v>0.706251152498617</v>
      </c>
      <c r="C7" s="45"/>
      <c r="D7" s="49" t="s">
        <v>262</v>
      </c>
      <c r="E7" s="51" t="n">
        <f aca="false">IF(E4=0,0,E6/E4)</f>
        <v>0.223123732251521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customFormat="false" ht="18" hidden="false" customHeight="true" outlineLevel="0" collapsed="false">
      <c r="A8" s="52" t="s">
        <v>263</v>
      </c>
      <c r="B8" s="53" t="n">
        <f aca="false">'Project Budget'!C71-MAX(0,'Project Budget'!D68-'Project Budget'!C68)</f>
        <v>98600</v>
      </c>
      <c r="C8" s="45"/>
      <c r="D8" s="52" t="s">
        <v>107</v>
      </c>
      <c r="E8" s="54" t="n">
        <f aca="false">'Project Budget'!C70</f>
        <v>0.1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customFormat="false" ht="15.75" hidden="false" customHeight="false" outlineLevel="0" collapsed="false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</row>
    <row r="10" customFormat="false" ht="27.75" hidden="false" customHeight="true" outlineLevel="0" collapsed="false">
      <c r="A10" s="2" t="s">
        <v>264</v>
      </c>
      <c r="B10" s="55"/>
      <c r="C10" s="55"/>
      <c r="D10" s="55"/>
      <c r="E10" s="5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</row>
    <row r="11" customFormat="false" ht="15.75" hidden="false" customHeight="false" outlineLevel="0" collapsed="false">
      <c r="A11" s="56" t="s">
        <v>0</v>
      </c>
      <c r="B11" s="56" t="s">
        <v>265</v>
      </c>
      <c r="C11" s="56" t="s">
        <v>266</v>
      </c>
      <c r="D11" s="56" t="s">
        <v>111</v>
      </c>
      <c r="E11" s="56" t="s">
        <v>267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</row>
    <row r="12" customFormat="false" ht="15.75" hidden="false" customHeight="false" outlineLevel="0" collapsed="false">
      <c r="A12" s="45" t="s">
        <v>7</v>
      </c>
      <c r="B12" s="37" t="n">
        <f aca="false">'Project Budget'!C8</f>
        <v>131500</v>
      </c>
      <c r="C12" s="37" t="n">
        <f aca="false">'Project Budget'!D8</f>
        <v>132000</v>
      </c>
      <c r="D12" s="57" t="n">
        <f aca="false">IF('Cost Tracker'!A2="","",'Cost Tracker'!A2)</f>
        <v>45662</v>
      </c>
      <c r="E12" s="37" t="n">
        <f aca="false">IF('Cost Tracker'!A2="","",'Cost Tracker'!I2)</f>
        <v>9500</v>
      </c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</row>
    <row r="13" customFormat="false" ht="15.75" hidden="false" customHeight="false" outlineLevel="0" collapsed="false">
      <c r="A13" s="45" t="s">
        <v>20</v>
      </c>
      <c r="B13" s="37" t="n">
        <f aca="false">'Project Budget'!C15</f>
        <v>97000</v>
      </c>
      <c r="C13" s="37" t="n">
        <f aca="false">'Project Budget'!D15</f>
        <v>101200</v>
      </c>
      <c r="D13" s="57" t="n">
        <f aca="false">IF('Cost Tracker'!A3="","",'Cost Tracker'!A3)</f>
        <v>45665</v>
      </c>
      <c r="E13" s="37" t="n">
        <f aca="false">IF('Cost Tracker'!A3="","",'Cost Tracker'!I3)</f>
        <v>32000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</row>
    <row r="14" customFormat="false" ht="15.75" hidden="false" customHeight="false" outlineLevel="0" collapsed="false">
      <c r="A14" s="45" t="s">
        <v>30</v>
      </c>
      <c r="B14" s="37" t="n">
        <f aca="false">'Project Budget'!C21</f>
        <v>155000</v>
      </c>
      <c r="C14" s="37" t="n">
        <f aca="false">'Project Budget'!D21</f>
        <v>154500</v>
      </c>
      <c r="D14" s="57" t="n">
        <f aca="false">IF('Cost Tracker'!A4="","",'Cost Tracker'!A4)</f>
        <v>45672</v>
      </c>
      <c r="E14" s="37" t="n">
        <f aca="false">IF('Cost Tracker'!A4="","",'Cost Tracker'!I4)</f>
        <v>58800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</row>
    <row r="15" customFormat="false" ht="15.75" hidden="false" customHeight="false" outlineLevel="0" collapsed="false">
      <c r="A15" s="45" t="s">
        <v>202</v>
      </c>
      <c r="B15" s="37" t="n">
        <f aca="false">'Project Budget'!C28</f>
        <v>167000</v>
      </c>
      <c r="C15" s="37" t="n">
        <f aca="false">'Project Budget'!D28</f>
        <v>166500</v>
      </c>
      <c r="D15" s="57" t="n">
        <f aca="false">IF('Cost Tracker'!A5="","",'Cost Tracker'!A5)</f>
        <v>45677</v>
      </c>
      <c r="E15" s="37" t="n">
        <f aca="false">IF('Cost Tracker'!A5="","",'Cost Tracker'!I5)</f>
        <v>69800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</row>
    <row r="16" customFormat="false" ht="15.75" hidden="false" customHeight="false" outlineLevel="0" collapsed="false">
      <c r="A16" s="45" t="s">
        <v>48</v>
      </c>
      <c r="B16" s="37" t="n">
        <f aca="false">'Project Budget'!C36</f>
        <v>138000</v>
      </c>
      <c r="C16" s="37" t="n">
        <f aca="false">'Project Budget'!D36</f>
        <v>88500</v>
      </c>
      <c r="D16" s="57" t="n">
        <f aca="false">IF('Cost Tracker'!A6="","",'Cost Tracker'!A6)</f>
        <v>45679</v>
      </c>
      <c r="E16" s="37" t="n">
        <f aca="false">IF('Cost Tracker'!A6="","",'Cost Tracker'!I6)</f>
        <v>82000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</row>
    <row r="17" customFormat="false" ht="15.75" hidden="false" customHeight="false" outlineLevel="0" collapsed="false">
      <c r="A17" s="45" t="s">
        <v>62</v>
      </c>
      <c r="B17" s="37" t="n">
        <f aca="false">'Project Budget'!C44</f>
        <v>118000</v>
      </c>
      <c r="C17" s="37" t="n">
        <f aca="false">'Project Budget'!D44</f>
        <v>83000</v>
      </c>
      <c r="D17" s="57" t="n">
        <f aca="false">IF('Cost Tracker'!A7="","",'Cost Tracker'!A7)</f>
        <v>45685</v>
      </c>
      <c r="E17" s="37" t="n">
        <f aca="false">IF('Cost Tracker'!A7="","",'Cost Tracker'!I7)</f>
        <v>87500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</row>
    <row r="18" customFormat="false" ht="15.75" hidden="false" customHeight="false" outlineLevel="0" collapsed="false">
      <c r="A18" s="45" t="s">
        <v>268</v>
      </c>
      <c r="B18" s="37" t="n">
        <f aca="false">'Project Budget'!C52</f>
        <v>92500</v>
      </c>
      <c r="C18" s="37" t="n">
        <f aca="false">'Project Budget'!D52</f>
        <v>0</v>
      </c>
      <c r="D18" s="57" t="n">
        <f aca="false">IF('Cost Tracker'!A8="","",'Cost Tracker'!A8)</f>
        <v>45689</v>
      </c>
      <c r="E18" s="37" t="n">
        <f aca="false">IF('Cost Tracker'!A8="","",'Cost Tracker'!I8)</f>
        <v>92300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</row>
    <row r="19" customFormat="false" ht="15.75" hidden="false" customHeight="false" outlineLevel="0" collapsed="false">
      <c r="A19" s="45" t="s">
        <v>86</v>
      </c>
      <c r="B19" s="37" t="n">
        <f aca="false">'Project Budget'!C58</f>
        <v>17500</v>
      </c>
      <c r="C19" s="37" t="n">
        <f aca="false">'Project Budget'!D58</f>
        <v>0</v>
      </c>
      <c r="D19" s="57" t="n">
        <f aca="false">IF('Cost Tracker'!A9="","",'Cost Tracker'!A9)</f>
        <v>45693</v>
      </c>
      <c r="E19" s="37" t="n">
        <f aca="false">IF('Cost Tracker'!A9="","",'Cost Tracker'!I9)</f>
        <v>117300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</row>
    <row r="20" customFormat="false" ht="15.75" hidden="false" customHeight="false" outlineLevel="0" collapsed="false">
      <c r="A20" s="45" t="s">
        <v>94</v>
      </c>
      <c r="B20" s="37" t="n">
        <f aca="false">'Project Budget'!C66</f>
        <v>69500</v>
      </c>
      <c r="C20" s="37" t="n">
        <f aca="false">'Project Budget'!D66</f>
        <v>40300</v>
      </c>
      <c r="D20" s="57" t="n">
        <f aca="false">IF('Cost Tracker'!A10="","",'Cost Tracker'!A10)</f>
        <v>45698</v>
      </c>
      <c r="E20" s="37" t="n">
        <f aca="false">IF('Cost Tracker'!A10="","",'Cost Tracker'!I10)</f>
        <v>124300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customFormat="false" ht="15.75" hidden="false" customHeight="false" outlineLevel="0" collapsed="false">
      <c r="A21" s="45"/>
      <c r="B21" s="45"/>
      <c r="C21" s="45"/>
      <c r="D21" s="57" t="n">
        <f aca="false">IF('Cost Tracker'!A11="","",'Cost Tracker'!A11)</f>
        <v>45703</v>
      </c>
      <c r="E21" s="37" t="n">
        <f aca="false">IF('Cost Tracker'!A11="","",'Cost Tracker'!I11)</f>
        <v>140800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customFormat="false" ht="15.75" hidden="false" customHeight="false" outlineLevel="0" collapsed="false">
      <c r="A22" s="56" t="s">
        <v>269</v>
      </c>
      <c r="B22" s="56" t="s">
        <v>113</v>
      </c>
      <c r="C22" s="45"/>
      <c r="D22" s="57" t="n">
        <f aca="false">IF('Cost Tracker'!A12="","",'Cost Tracker'!A12)</f>
        <v>45716</v>
      </c>
      <c r="E22" s="37" t="n">
        <f aca="false">IF('Cost Tracker'!A12="","",'Cost Tracker'!I12)</f>
        <v>157300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customFormat="false" ht="15.75" hidden="false" customHeight="false" outlineLevel="0" collapsed="false">
      <c r="A23" s="45" t="s">
        <v>270</v>
      </c>
      <c r="B23" s="37" t="n">
        <f aca="false">B5</f>
        <v>766000</v>
      </c>
      <c r="C23" s="45"/>
      <c r="D23" s="57" t="n">
        <f aca="false">IF('Cost Tracker'!A13="","",'Cost Tracker'!A13)</f>
        <v>45719</v>
      </c>
      <c r="E23" s="37" t="n">
        <f aca="false">IF('Cost Tracker'!A13="","",'Cost Tracker'!I13)</f>
        <v>185800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customFormat="false" ht="15.75" hidden="false" customHeight="false" outlineLevel="0" collapsed="false">
      <c r="A24" s="45" t="s">
        <v>271</v>
      </c>
      <c r="B24" s="37" t="n">
        <f aca="false">B6</f>
        <v>318600</v>
      </c>
      <c r="C24" s="45"/>
      <c r="D24" s="57" t="n">
        <f aca="false">IF('Cost Tracker'!A14="","",'Cost Tracker'!A14)</f>
        <v>45726</v>
      </c>
      <c r="E24" s="37" t="n">
        <f aca="false">IF('Cost Tracker'!A14="","",'Cost Tracker'!I14)</f>
        <v>195800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5" customFormat="false" ht="15.75" hidden="false" customHeight="false" outlineLevel="0" collapsed="false">
      <c r="A25" s="45"/>
      <c r="B25" s="45"/>
      <c r="C25" s="45"/>
      <c r="D25" s="57" t="n">
        <f aca="false">IF('Cost Tracker'!A15="","",'Cost Tracker'!A15)</f>
        <v>45731</v>
      </c>
      <c r="E25" s="37" t="n">
        <f aca="false">IF('Cost Tracker'!A15="","",'Cost Tracker'!I15)</f>
        <v>213000</v>
      </c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</row>
    <row r="26" customFormat="false" ht="15.75" hidden="false" customHeight="false" outlineLevel="0" collapsed="false">
      <c r="A26" s="45"/>
      <c r="B26" s="45"/>
      <c r="C26" s="45"/>
      <c r="D26" s="57" t="n">
        <f aca="false">IF('Cost Tracker'!A16="","",'Cost Tracker'!A16)</f>
        <v>45736</v>
      </c>
      <c r="E26" s="37" t="n">
        <f aca="false">IF('Cost Tracker'!A16="","",'Cost Tracker'!I16)</f>
        <v>227000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</row>
    <row r="27" customFormat="false" ht="15.75" hidden="false" customHeight="false" outlineLevel="0" collapsed="false">
      <c r="A27" s="45"/>
      <c r="B27" s="45"/>
      <c r="C27" s="45"/>
      <c r="D27" s="57" t="n">
        <f aca="false">IF('Cost Tracker'!A17="","",'Cost Tracker'!A17)</f>
        <v>45738</v>
      </c>
      <c r="E27" s="37" t="n">
        <f aca="false">IF('Cost Tracker'!A17="","",'Cost Tracker'!I17)</f>
        <v>237000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</row>
    <row r="28" customFormat="false" ht="15.75" hidden="false" customHeight="false" outlineLevel="0" collapsed="false">
      <c r="A28" s="45"/>
      <c r="B28" s="45"/>
      <c r="C28" s="45"/>
      <c r="D28" s="57" t="n">
        <f aca="false">IF('Cost Tracker'!A18="","",'Cost Tracker'!A18)</f>
        <v>45744</v>
      </c>
      <c r="E28" s="37" t="n">
        <f aca="false">IF('Cost Tracker'!A18="","",'Cost Tracker'!I18)</f>
        <v>258500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</row>
    <row r="29" customFormat="false" ht="15.75" hidden="false" customHeight="false" outlineLevel="0" collapsed="false">
      <c r="A29" s="45"/>
      <c r="B29" s="45"/>
      <c r="C29" s="45"/>
      <c r="D29" s="57" t="n">
        <f aca="false">IF('Cost Tracker'!A19="","",'Cost Tracker'!A19)</f>
        <v>45749</v>
      </c>
      <c r="E29" s="37" t="n">
        <f aca="false">IF('Cost Tracker'!A19="","",'Cost Tracker'!I19)</f>
        <v>316500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</row>
    <row r="30" customFormat="false" ht="15.75" hidden="false" customHeight="false" outlineLevel="0" collapsed="false">
      <c r="A30" s="45"/>
      <c r="B30" s="45"/>
      <c r="C30" s="45"/>
      <c r="D30" s="57" t="n">
        <f aca="false">IF('Cost Tracker'!A20="","",'Cost Tracker'!A20)</f>
        <v>45765</v>
      </c>
      <c r="E30" s="37" t="n">
        <f aca="false">IF('Cost Tracker'!A20="","",'Cost Tracker'!I20)</f>
        <v>358500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</row>
    <row r="31" customFormat="false" ht="15.75" hidden="false" customHeight="false" outlineLevel="0" collapsed="false">
      <c r="A31" s="45"/>
      <c r="B31" s="45"/>
      <c r="C31" s="45"/>
      <c r="D31" s="57" t="n">
        <f aca="false">IF('Cost Tracker'!A21="","",'Cost Tracker'!A21)</f>
        <v>45778</v>
      </c>
      <c r="E31" s="37" t="n">
        <f aca="false">IF('Cost Tracker'!A21="","",'Cost Tracker'!I21)</f>
        <v>386000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</row>
    <row r="32" customFormat="false" ht="15.75" hidden="false" customHeight="false" outlineLevel="0" collapsed="false">
      <c r="A32" s="45"/>
      <c r="B32" s="45"/>
      <c r="C32" s="45"/>
      <c r="D32" s="57" t="n">
        <f aca="false">IF('Cost Tracker'!A22="","",'Cost Tracker'!A22)</f>
        <v>45789</v>
      </c>
      <c r="E32" s="37" t="n">
        <f aca="false">IF('Cost Tracker'!A22="","",'Cost Tracker'!I22)</f>
        <v>413000</v>
      </c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</row>
    <row r="33" customFormat="false" ht="15.75" hidden="false" customHeight="false" outlineLevel="0" collapsed="false">
      <c r="A33" s="45"/>
      <c r="B33" s="45"/>
      <c r="C33" s="45"/>
      <c r="D33" s="57" t="n">
        <f aca="false">IF('Cost Tracker'!A23="","",'Cost Tracker'!A23)</f>
        <v>45792</v>
      </c>
      <c r="E33" s="37" t="n">
        <f aca="false">IF('Cost Tracker'!A23="","",'Cost Tracker'!I23)</f>
        <v>423000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</row>
    <row r="34" customFormat="false" ht="15.75" hidden="false" customHeight="false" outlineLevel="0" collapsed="false">
      <c r="A34" s="45"/>
      <c r="B34" s="45"/>
      <c r="C34" s="45"/>
      <c r="D34" s="57" t="n">
        <f aca="false">IF('Cost Tracker'!A24="","",'Cost Tracker'!A24)</f>
        <v>45797</v>
      </c>
      <c r="E34" s="37" t="n">
        <f aca="false">IF('Cost Tracker'!A24="","",'Cost Tracker'!I24)</f>
        <v>461000</v>
      </c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</row>
    <row r="35" customFormat="false" ht="15.75" hidden="false" customHeight="false" outlineLevel="0" collapsed="false">
      <c r="A35" s="45"/>
      <c r="B35" s="45"/>
      <c r="C35" s="45"/>
      <c r="D35" s="57" t="n">
        <f aca="false">IF('Cost Tracker'!A25="","",'Cost Tracker'!A25)</f>
        <v>45805</v>
      </c>
      <c r="E35" s="37" t="n">
        <f aca="false">IF('Cost Tracker'!A25="","",'Cost Tracker'!I25)</f>
        <v>491000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</row>
    <row r="36" customFormat="false" ht="15.75" hidden="false" customHeight="false" outlineLevel="0" collapsed="false">
      <c r="A36" s="45"/>
      <c r="B36" s="45"/>
      <c r="C36" s="45"/>
      <c r="D36" s="57" t="n">
        <f aca="false">IF('Cost Tracker'!A26="","",'Cost Tracker'!A26)</f>
        <v>45813</v>
      </c>
      <c r="E36" s="37" t="n">
        <f aca="false">IF('Cost Tracker'!A26="","",'Cost Tracker'!I26)</f>
        <v>531500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</row>
    <row r="37" customFormat="false" ht="15.75" hidden="false" customHeight="false" outlineLevel="0" collapsed="false">
      <c r="A37" s="45"/>
      <c r="B37" s="45"/>
      <c r="C37" s="45"/>
      <c r="D37" s="57" t="n">
        <f aca="false">IF('Cost Tracker'!A27="","",'Cost Tracker'!A27)</f>
        <v>45820</v>
      </c>
      <c r="E37" s="37" t="n">
        <f aca="false">IF('Cost Tracker'!A27="","",'Cost Tracker'!I27)</f>
        <v>567500</v>
      </c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</row>
    <row r="38" customFormat="false" ht="15.75" hidden="false" customHeight="false" outlineLevel="0" collapsed="false">
      <c r="A38" s="45"/>
      <c r="B38" s="45"/>
      <c r="C38" s="45"/>
      <c r="D38" s="57" t="n">
        <f aca="false">IF('Cost Tracker'!A28="","",'Cost Tracker'!A28)</f>
        <v>45826</v>
      </c>
      <c r="E38" s="37" t="n">
        <f aca="false">IF('Cost Tracker'!A28="","",'Cost Tracker'!I28)</f>
        <v>589500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</row>
    <row r="39" customFormat="false" ht="15.75" hidden="false" customHeight="false" outlineLevel="0" collapsed="false">
      <c r="A39" s="45"/>
      <c r="B39" s="45"/>
      <c r="C39" s="45"/>
      <c r="D39" s="57" t="n">
        <f aca="false">IF('Cost Tracker'!A29="","",'Cost Tracker'!A29)</f>
        <v>45839</v>
      </c>
      <c r="E39" s="37" t="n">
        <f aca="false">IF('Cost Tracker'!A29="","",'Cost Tracker'!I29)</f>
        <v>607500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customFormat="false" ht="15.75" hidden="false" customHeight="false" outlineLevel="0" collapsed="false">
      <c r="A40" s="45"/>
      <c r="B40" s="45"/>
      <c r="C40" s="45"/>
      <c r="D40" s="57" t="n">
        <f aca="false">IF('Cost Tracker'!A30="","",'Cost Tracker'!A30)</f>
        <v>45846</v>
      </c>
      <c r="E40" s="37" t="n">
        <f aca="false">IF('Cost Tracker'!A30="","",'Cost Tracker'!I30)</f>
        <v>622500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customFormat="false" ht="15.75" hidden="false" customHeight="false" outlineLevel="0" collapsed="false">
      <c r="A41" s="45"/>
      <c r="B41" s="45"/>
      <c r="C41" s="45"/>
      <c r="D41" s="57" t="n">
        <f aca="false">IF('Cost Tracker'!A31="","",'Cost Tracker'!A31)</f>
        <v>45848</v>
      </c>
      <c r="E41" s="37" t="n">
        <f aca="false">IF('Cost Tracker'!A31="","",'Cost Tracker'!I31)</f>
        <v>670500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</row>
    <row r="42" customFormat="false" ht="15.75" hidden="false" customHeight="false" outlineLevel="0" collapsed="false">
      <c r="A42" s="45"/>
      <c r="B42" s="45"/>
      <c r="C42" s="45"/>
      <c r="D42" s="57" t="n">
        <f aca="false">IF('Cost Tracker'!A32="","",'Cost Tracker'!A32)</f>
        <v>45853</v>
      </c>
      <c r="E42" s="37" t="n">
        <f aca="false">IF('Cost Tracker'!A32="","",'Cost Tracker'!I32)</f>
        <v>696000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</row>
    <row r="43" customFormat="false" ht="15.75" hidden="false" customHeight="false" outlineLevel="0" collapsed="false">
      <c r="A43" s="45"/>
      <c r="B43" s="45"/>
      <c r="C43" s="45"/>
      <c r="D43" s="57" t="n">
        <f aca="false">IF('Cost Tracker'!A33="","",'Cost Tracker'!A33)</f>
        <v>45858</v>
      </c>
      <c r="E43" s="37" t="n">
        <f aca="false">IF('Cost Tracker'!A33="","",'Cost Tracker'!I33)</f>
        <v>701000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</row>
    <row r="44" customFormat="false" ht="15.75" hidden="false" customHeight="false" outlineLevel="0" collapsed="false">
      <c r="A44" s="45"/>
      <c r="B44" s="45"/>
      <c r="C44" s="45"/>
      <c r="D44" s="57" t="n">
        <f aca="false">IF('Cost Tracker'!A34="","",'Cost Tracker'!A34)</f>
        <v>45860</v>
      </c>
      <c r="E44" s="37" t="n">
        <f aca="false">IF('Cost Tracker'!A34="","",'Cost Tracker'!I34)</f>
        <v>713000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customFormat="false" ht="15.75" hidden="false" customHeight="false" outlineLevel="0" collapsed="false">
      <c r="A45" s="45"/>
      <c r="B45" s="45"/>
      <c r="C45" s="45"/>
      <c r="D45" s="57" t="n">
        <f aca="false">IF('Cost Tracker'!A35="","",'Cost Tracker'!A35)</f>
        <v>45866</v>
      </c>
      <c r="E45" s="37" t="n">
        <f aca="false">IF('Cost Tracker'!A35="","",'Cost Tracker'!I35)</f>
        <v>731000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</row>
    <row r="46" customFormat="false" ht="15.75" hidden="false" customHeight="false" outlineLevel="0" collapsed="false">
      <c r="A46" s="45"/>
      <c r="B46" s="45"/>
      <c r="C46" s="45"/>
      <c r="D46" s="57" t="n">
        <f aca="false">IF('Cost Tracker'!A36="","",'Cost Tracker'!A36)</f>
        <v>45870</v>
      </c>
      <c r="E46" s="37" t="n">
        <f aca="false">IF('Cost Tracker'!A36="","",'Cost Tracker'!I36)</f>
        <v>766000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</row>
    <row r="47" customFormat="false" ht="15.75" hidden="false" customHeight="false" outlineLevel="0" collapsed="false">
      <c r="A47" s="45"/>
      <c r="B47" s="45"/>
      <c r="C47" s="45"/>
      <c r="D47" s="57" t="str">
        <f aca="false">IF('Cost Tracker'!A37="","",'Cost Tracker'!A37)</f>
        <v/>
      </c>
      <c r="E47" s="37" t="str">
        <f aca="false">IF('Cost Tracker'!A37="","",'Cost Tracker'!I37)</f>
        <v/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</row>
    <row r="48" customFormat="false" ht="15.75" hidden="false" customHeight="false" outlineLevel="0" collapsed="false">
      <c r="A48" s="45"/>
      <c r="B48" s="45"/>
      <c r="C48" s="45"/>
      <c r="D48" s="57" t="str">
        <f aca="false">IF('Cost Tracker'!A38="","",'Cost Tracker'!A38)</f>
        <v/>
      </c>
      <c r="E48" s="37" t="str">
        <f aca="false">IF('Cost Tracker'!A38="","",'Cost Tracker'!I38)</f>
        <v/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</row>
    <row r="49" customFormat="false" ht="15.75" hidden="false" customHeight="false" outlineLevel="0" collapsed="false">
      <c r="A49" s="45"/>
      <c r="B49" s="45"/>
      <c r="C49" s="45"/>
      <c r="D49" s="57" t="str">
        <f aca="false">IF('Cost Tracker'!A39="","",'Cost Tracker'!A39)</f>
        <v/>
      </c>
      <c r="E49" s="37" t="str">
        <f aca="false">IF('Cost Tracker'!A39="","",'Cost Tracker'!I39)</f>
        <v/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</row>
    <row r="50" customFormat="false" ht="15.75" hidden="false" customHeight="false" outlineLevel="0" collapsed="false">
      <c r="A50" s="45"/>
      <c r="B50" s="45"/>
      <c r="C50" s="45"/>
      <c r="D50" s="57" t="str">
        <f aca="false">IF('Cost Tracker'!A40="","",'Cost Tracker'!A40)</f>
        <v/>
      </c>
      <c r="E50" s="37" t="str">
        <f aca="false">IF('Cost Tracker'!A40="","",'Cost Tracker'!I40)</f>
        <v/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</row>
    <row r="51" customFormat="false" ht="15.75" hidden="false" customHeight="false" outlineLevel="0" collapsed="false">
      <c r="A51" s="45"/>
      <c r="B51" s="45"/>
      <c r="C51" s="45"/>
      <c r="D51" s="57" t="str">
        <f aca="false">IF('Cost Tracker'!A41="","",'Cost Tracker'!A41)</f>
        <v/>
      </c>
      <c r="E51" s="37" t="str">
        <f aca="false">IF('Cost Tracker'!A41="","",'Cost Tracker'!I41)</f>
        <v/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</row>
    <row r="52" customFormat="false" ht="15.75" hidden="false" customHeight="false" outlineLevel="0" collapsed="false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</row>
    <row r="53" customFormat="false" ht="15.75" hidden="false" customHeight="false" outlineLevel="0" collapsed="false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</row>
    <row r="54" customFormat="false" ht="15.75" hidden="false" customHeight="false" outlineLevel="0" collapsed="false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</row>
    <row r="55" customFormat="false" ht="15.75" hidden="false" customHeight="false" outlineLevel="0" collapsed="false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</row>
  </sheetData>
  <mergeCells count="3">
    <mergeCell ref="A1:E1"/>
    <mergeCell ref="A3:B3"/>
    <mergeCell ref="D3:E3"/>
  </mergeCells>
  <conditionalFormatting sqref="B6">
    <cfRule type="cellIs" priority="2" operator="lessThan" aboveAverage="0" equalAverage="0" bottom="0" percent="0" rank="0" text="" dxfId="1">
      <formula>0</formula>
    </cfRule>
    <cfRule type="cellIs" priority="3" operator="greaterThanOrEqual" aboveAverage="0" equalAverage="0" bottom="0" percent="0" rank="0" text="" dxfId="0">
      <formula>0</formula>
    </cfRule>
  </conditionalFormatting>
  <conditionalFormatting sqref="E6">
    <cfRule type="cellIs" priority="4" operator="lessThan" aboveAverage="0" equalAverage="0" bottom="0" percent="0" rank="0" text="" dxfId="1">
      <formula>0</formula>
    </cfRule>
    <cfRule type="cellIs" priority="5" operator="greaterThanOr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2026-03-22T16:44:34Z</dcterms:created>
  <dc:creator>Bob Evers</dc:creator>
  <dc:description/>
  <dc:language>en-US</dc:language>
  <cp:lastModifiedBy>Bob Evers</cp:lastModifiedBy>
  <dcterms:modified xsi:type="dcterms:W3CDTF">2026-04-11T16:08:55Z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