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drawings/drawing1.xml" ContentType="application/vnd.openxmlformats-officedocument.drawing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hart3.xml" ContentType="application/vnd.openxmlformats-officedocument.drawingml.chart+xml"/>
  <Override PartName="/xl/charts/colors2.xml" ContentType="application/vnd.ms-office.chartcolorstyle+xml"/>
  <Override PartName="/xl/charts/chart1.xml" ContentType="application/vnd.openxmlformats-officedocument.drawingml.chart+xml"/>
  <Override PartName="/xl/charts/style1.xml" ContentType="application/vnd.ms-office.chartstyle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1"/>
  </bookViews>
  <sheets>
    <sheet name="Data Input" sheetId="1" state="visible" r:id="rId3"/>
    <sheet name="Dashboard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<sst xmlns="http://schemas.openxmlformats.org/spreadsheetml/2006/main" count="90" uniqueCount="50">
  <si>
    <t xml:space="preserve">KPI Name</t>
  </si>
  <si>
    <t xml:space="preserve">Target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</si>
  <si>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</si>
  <si>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</si>
  <si>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</si>
  <si>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</si>
  <si>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</si>
  <si>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</si>
  <si>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</si>
  <si>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</si>
  <si>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</si>
  <si>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</si>
  <si>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</si>
  <si>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</si>
  <si>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Financial KPIs</t>
  </si>
  <si>
    <t xml:space="preserve">Total Revenue</t>
  </si>
  <si>
    <t xml:space="preserve">Subcontractor Cost %</t>
  </si>
  <si>
    <t xml:space="preserve">Software &amp; Tools Cost %</t>
  </si>
  <si>
    <t xml:space="preserve">Labor Cost %</t>
  </si>
  <si>
    <t xml:space="preserve">Operational KPIs</t>
  </si>
  <si>
    <t xml:space="preserve">Average Engagement Value ($)</t>
  </si>
  <si>
    <t xml:space="preserve">Client Deliverables per Day</t>
  </si>
  <si>
    <t xml:space="preserve">Project Utilization Rate</t>
  </si>
  <si>
    <t xml:space="preserve">Employee Turnover %</t>
  </si>
  <si>
    <t xml:space="preserve">Customer &amp; Growth KPIs</t>
  </si>
  <si>
    <t xml:space="preserve">Customer Satisfaction (1-5)</t>
  </si>
  <si>
    <t xml:space="preserve">Online Review Rating (1-5)</t>
  </si>
  <si>
    <t xml:space="preserve">New Clients / Month</t>
  </si>
  <si>
    <t xml:space="preserve">Revenue per Engagement ($)</t>
  </si>
  <si>
    <t xml:space="preserve">KPI</t>
  </si>
  <si>
    <t xml:space="preserve">Current Month</t>
  </si>
  <si>
    <t xml:space="preserve">Variance</t>
  </si>
  <si>
    <t xml:space="preserve">Variance %</t>
  </si>
  <si>
    <t xml:space="preserve">Status</t>
  </si>
  <si>
    <t xml:space="preserve">Target Attainment Data</t>
  </si>
  <si>
    <t xml:space="preserve">Attainment %</t>
  </si>
  <si>
    <t xml:space="preserve">Avg Engagement Value</t>
  </si>
  <si>
    <t xml:space="preserve">Deliverables/Day</t>
  </si>
  <si>
    <t xml:space="preserve">Project Util.</t>
  </si>
  <si>
    <t xml:space="preserve">Cust. Satisfaction</t>
  </si>
  <si>
    <t xml:space="preserve">Online Reviews</t>
  </si>
  <si>
    <t xml:space="preserve">New Clients</t>
  </si>
  <si>
    <t xml:space="preserve">Rev/Engagement</t>
  </si>
  <si>
    <t xml:space="preserve">Trend Data — Top 4 KPIs</t>
  </si>
  <si>
    <t xml:space="preserve">Customer Satisfaction</t>
  </si>
  <si>
    <t xml:space="preserve">KPI Scorecard Summary</t>
  </si>
  <si>
    <t xml:space="preserve">Count</t>
  </si>
  <si>
    <t xml:space="preserve">On Track</t>
  </si>
  <si>
    <t xml:space="preserve">Warning</t>
  </si>
  <si>
    <t xml:space="preserve">Off Track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</si>
</sst>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\$#,##0;[RED]&quot;($&quot;#,##0\);\-"/>
    <numFmt numFmtId="166" formatCode="0.0%;[RED]\(0.0%\);\-"/>
    <numFmt numFmtId="167" formatCode="#,##0;[RED]\(#,##0\);\-"/>
    <numFmt numFmtId="168" formatCode="0.0;[RED]\(0.0\);\-"/>
    <numFmt numFmtId="169" formatCode="0.0%"/>
    <numFmt numFmtId="170" formatCode="0%"/>
  </numFmts>
  <fonts count="18">
    <font>
      <sz val="12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FFFFFF"/>
      <name val="Aptos"/>
      <family val="0"/>
      <charset val="1"/>
    </font>
    <font>
      <b val="true"/>
      <sz val="11"/>
      <color rgb="FF1A3A2A"/>
      <name val="Aptos"/>
      <family val="0"/>
      <charset val="1"/>
    </font>
    <font>
      <sz val="11"/>
      <color rgb="FF0F172A"/>
      <name val="Aptos"/>
      <family val="0"/>
      <charset val="1"/>
    </font>
    <font>
      <i val="true"/>
      <sz val="11"/>
      <color rgb="FF334155"/>
      <name val="Aptos"/>
      <family val="0"/>
      <charset val="1"/>
    </font>
    <font>
      <b val="true"/>
      <sz val="11"/>
      <color theme="1"/>
      <name val="Aptos"/>
      <family val="0"/>
      <charset val="1"/>
    </font>
    <font>
      <sz val="11"/>
      <color theme="1"/>
      <name val="Aptos"/>
      <family val="0"/>
      <charset val="1"/>
    </font>
    <font>
      <sz val="12"/>
      <color theme="1"/>
      <name val="Aptos"/>
      <family val="0"/>
      <charset val="1"/>
    </font>
    <font>
      <b val="true"/>
      <sz val="12"/>
      <color theme="1"/>
      <name val="Aptos"/>
      <family val="0"/>
      <charset val="1"/>
    </font>
    <font>
      <sz val="14"/>
      <color rgb="FF000000"/>
      <name val="Aptos Narrow"/>
      <family val="2"/>
    </font>
    <font>
      <sz val="9"/>
      <color rgb="FF000000"/>
      <name val="Aptos Narrow"/>
      <family val="2"/>
    </font>
    <font>
      <b val="true"/>
      <sz val="13"/>
      <color rgb="FF1A3A2A"/>
      <name val="Aptos"/>
      <family val="2"/>
    </font>
    <font>
      <sz val="9"/>
      <color rgb="FF595959"/>
      <name val="Aptos Narrow"/>
      <family val="2"/>
    </font>
    <font>
      <sz val="10"/>
      <color rgb="FF595959"/>
      <name val="Aptos"/>
      <family val="2"/>
    </font>
    <font>
      <sz val="9"/>
      <color rgb="FF595959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1A3A2A"/>
        <bgColor rgb="FF333300"/>
      </patternFill>
    </fill>
    <fill>
      <patternFill patternType="solid">
        <fgColor rgb="FFECFDF5"/>
        <bgColor rgb="FFF8FAFC"/>
      </patternFill>
    </fill>
    <fill>
      <patternFill patternType="solid">
        <fgColor rgb="FFF8FAFC"/>
        <bgColor rgb="FFFFFFFF"/>
      </patternFill>
    </fill>
    <fill>
      <patternFill patternType="solid">
        <fgColor rgb="FFFFFFFF"/>
        <bgColor rgb="FFF8FAFC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 style="dashed">
        <color rgb="FFD1D5DB"/>
      </top>
      <bottom/>
      <diagonal/>
    </border>
    <border diagonalUp="false" diagonalDown="false">
      <left/>
      <right/>
      <top style="dashed">
        <color rgb="FFD1D5DB"/>
      </top>
      <bottom style="dashed">
        <color rgb="FFD1D5DB"/>
      </bottom>
      <diagonal/>
    </border>
    <border diagonalUp="false" diagonalDown="false">
      <left/>
      <right/>
      <top/>
      <bottom style="medium">
        <color rgb="FF1A3A2A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7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ont>
        <color rgb="FF16A34A"/>
      </font>
      <fill>
        <patternFill>
          <bgColor rgb="FFDCFCE7"/>
        </patternFill>
      </fill>
    </dxf>
    <dxf>
      <font>
        <color rgb="FFD97706"/>
      </font>
      <fill>
        <patternFill>
          <bgColor rgb="FFFEF3C7"/>
        </patternFill>
      </fill>
    </dxf>
    <dxf>
      <font>
        <color rgb="FFDC2626"/>
      </font>
      <fill>
        <patternFill>
          <bgColor rgb="FFFEE2E2"/>
        </patternFill>
      </fill>
    </dxf>
    <dxf>
      <font>
        <color rgb="FF16A34A"/>
      </font>
    </dxf>
    <dxf>
      <font>
        <color rgb="FFDC2626"/>
      </font>
    </dxf>
  </dxfs>
  <colors>
    <indexedColors>
      <rgbColor rgb="FF000000"/>
      <rgbColor rgb="FFFFFFFF"/>
      <rgbColor rgb="FFDC262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EF4444"/>
      <rgbColor rgb="FFFEF3C7"/>
      <rgbColor rgb="FFDCFCE7"/>
      <rgbColor rgb="FF660066"/>
      <rgbColor rgb="FFFF8080"/>
      <rgbColor rgb="FF0066CC"/>
      <rgbColor rgb="FFD1D5DB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CFDF5"/>
      <rgbColor rgb="FFF8FAFC"/>
      <rgbColor rgb="FFFFFF99"/>
      <rgbColor rgb="FF99CCFF"/>
      <rgbColor rgb="FFFF99CC"/>
      <rgbColor rgb="FFCC99FF"/>
      <rgbColor rgb="FFFEE2E2"/>
      <rgbColor rgb="FF3366FF"/>
      <rgbColor rgb="FF34D399"/>
      <rgbColor rgb="FF99CC00"/>
      <rgbColor rgb="FFFFCC00"/>
      <rgbColor rgb="FFF59E0B"/>
      <rgbColor rgb="FFD97706"/>
      <rgbColor rgb="FF595959"/>
      <rgbColor rgb="FF969696"/>
      <rgbColor rgb="FF003366"/>
      <rgbColor rgb="FF16A34A"/>
      <rgbColor rgb="FF0F172A"/>
      <rgbColor rgb="FF333300"/>
      <rgbColor rgb="FF993300"/>
      <rgbColor rgb="FF993366"/>
      <rgbColor rgb="FF334155"/>
      <rgbColor rgb="FF1A3A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
</Relationships>
</file>

<file path=xl/charts/_rels/chart2.xml.rels><?xml version="1.0" encoding="UTF-8"?>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
</Relationships>
</file>

<file path=xl/charts/_rels/chart3.xml.rels><?xml version="1.0" encoding="UTF-8"?>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400" b="0" u="none" strike="noStrike">
                <a:solidFill>
                  <a:schemeClr val="tx1"/>
                </a:solidFill>
                <a:uFillTx/>
                <a:latin typeface="Aptos Narrow"/>
              </a:rPr>
              <a:t>KPI Scorecard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doughnutChart>
        <c:varyColors val="1"/>
        <c:ser>
          <c:idx val="0"/>
          <c:order val="0"/>
          <c:tx>
            <c:strRef>
              <c:f>Dashboard!$B$43</c:f>
              <c:strCache>
                <c:ptCount val="1"/>
                <c:pt idx="0">
                  <c:v>Count</c:v>
                </c:pt>
              </c:strCache>
            </c:strRef>
          </c:tx>
          <c:spPr>
            <a:noFill/>
            <a:ln w="12600">
              <a:noFill/>
            </a:ln>
          </c:spPr>
          <c:explosion val="0"/>
          <c:dPt>
            <c:idx val="0"/>
            <c:spPr>
              <a:solidFill>
                <a:srgbClr val="16A34A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1"/>
            <c:spPr>
              <a:solidFill>
                <a:srgbClr val="F59E0B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2"/>
            <c:spPr>
              <a:solidFill>
                <a:srgbClr val="EF4444"/>
              </a:solidFill>
              <a:ln w="19080">
                <a:solidFill>
                  <a:schemeClr val="lt1"/>
                </a:solidFill>
                <a:round/>
              </a:ln>
            </c:spPr>
          </c:dPt>
          <c:dLbls>
            <c:dLbl>
              <c:idx val="0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2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Dashboard!$A$44:$A$46</c:f>
              <c:strCache>
                <c:ptCount val="3"/>
                <c:pt idx="0">
                  <c:v>On Track</c:v>
                </c:pt>
                <c:pt idx="1">
                  <c:v>Warning</c:v>
                </c:pt>
                <c:pt idx="2">
                  <c:v>Off Track</c:v>
                </c:pt>
              </c:strCache>
            </c:strRef>
          </c:cat>
          <c:val>
            <c:numRef>
              <c:f>Dashboard!$B$44:$B$46</c:f>
              <c:numCache>
                <c:formatCode>General</c:formatCode>
                <c:ptCount val="3"/>
                <c:pt idx="0">
                  <c:v>12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firstSliceAng val="0"/>
        <c:holeSize val="50"/>
      </c:doughnutChart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/>
              </a:solidFill>
              <a:uFillTx/>
              <a:latin typeface="Aptos Narrow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3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Top 4 KPI Trends (Monthly)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Dashboard!$A$36</c:f>
              <c:strCache>
                <c:ptCount val="1"/>
                <c:pt idx="0">
                  <c:v>Total Revenue</c:v>
                </c:pt>
              </c:strCache>
            </c:strRef>
          </c:tx>
          <c:spPr>
            <a:solidFill>
              <a:srgbClr val="1A3A2A"/>
            </a:solidFill>
            <a:ln cap="rnd" w="25560">
              <a:solidFill>
                <a:srgbClr val="1A3A2A"/>
              </a:solidFill>
              <a:round/>
            </a:ln>
          </c:spPr>
          <c:marker>
            <c:symbol val="circle"/>
            <c:size val="7"/>
            <c:spPr>
              <a:solidFill>
                <a:srgbClr val="1A3A2A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556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Dashboard!$B$35:$N$35</c:f>
              <c:strCache>
                <c:ptCount val="13"/>
                <c:pt idx="0">
                  <c:v>Target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Jun</c:v>
                </c:pt>
                <c:pt idx="7">
                  <c:v>Jul</c:v>
                </c:pt>
                <c:pt idx="8">
                  <c:v>Aug</c:v>
                </c:pt>
                <c:pt idx="9">
                  <c:v>Sep</c:v>
                </c:pt>
                <c:pt idx="10">
                  <c:v>Oct</c:v>
                </c:pt>
                <c:pt idx="11">
                  <c:v>Nov</c:v>
                </c:pt>
                <c:pt idx="12">
                  <c:v>Dec</c:v>
                </c:pt>
              </c:strCache>
            </c:strRef>
          </c:cat>
          <c:val>
            <c:numRef>
              <c:f>Dashboard!$B$36:$N$36</c:f>
              <c:numCache>
                <c:formatCode>\$#,##0;[RED]"($"#,##0\);\-</c:formatCode>
                <c:ptCount val="13"/>
                <c:pt idx="0">
                  <c:v>150000</c:v>
                </c:pt>
                <c:pt idx="1">
                  <c:v>132000</c:v>
                </c:pt>
                <c:pt idx="2">
                  <c:v>128000</c:v>
                </c:pt>
                <c:pt idx="3">
                  <c:v>141000</c:v>
                </c:pt>
                <c:pt idx="4">
                  <c:v>145000</c:v>
                </c:pt>
                <c:pt idx="5">
                  <c:v>152000</c:v>
                </c:pt>
                <c:pt idx="6">
                  <c:v>168000</c:v>
                </c:pt>
                <c:pt idx="7">
                  <c:v>171000</c:v>
                </c:pt>
                <c:pt idx="8">
                  <c:v>165000</c:v>
                </c:pt>
                <c:pt idx="9">
                  <c:v>158000</c:v>
                </c:pt>
                <c:pt idx="10">
                  <c:v>149000</c:v>
                </c:pt>
                <c:pt idx="11">
                  <c:v>155000</c:v>
                </c:pt>
                <c:pt idx="12">
                  <c:v>174000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Dashboard!$A$37</c:f>
              <c:strCache>
                <c:ptCount val="1"/>
                <c:pt idx="0">
                  <c:v>Subcontractor Cost %</c:v>
                </c:pt>
              </c:strCache>
            </c:strRef>
          </c:tx>
          <c:spPr>
            <a:solidFill>
              <a:srgbClr val="34D399"/>
            </a:solidFill>
            <a:ln cap="rnd" w="25560">
              <a:solidFill>
                <a:srgbClr val="34D399"/>
              </a:solidFill>
              <a:round/>
            </a:ln>
          </c:spPr>
          <c:marker>
            <c:symbol val="circle"/>
            <c:size val="7"/>
            <c:spPr>
              <a:solidFill>
                <a:srgbClr val="34D399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556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Dashboard!$B$35:$N$35</c:f>
              <c:strCache>
                <c:ptCount val="13"/>
                <c:pt idx="0">
                  <c:v>Target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Jun</c:v>
                </c:pt>
                <c:pt idx="7">
                  <c:v>Jul</c:v>
                </c:pt>
                <c:pt idx="8">
                  <c:v>Aug</c:v>
                </c:pt>
                <c:pt idx="9">
                  <c:v>Sep</c:v>
                </c:pt>
                <c:pt idx="10">
                  <c:v>Oct</c:v>
                </c:pt>
                <c:pt idx="11">
                  <c:v>Nov</c:v>
                </c:pt>
                <c:pt idx="12">
                  <c:v>Dec</c:v>
                </c:pt>
              </c:strCache>
            </c:strRef>
          </c:cat>
          <c:val>
            <c:numRef>
              <c:f>Dashboard!$B$37:$N$37</c:f>
              <c:numCache>
                <c:formatCode>0.0%;[RED]\(0.0%\);\-</c:formatCode>
                <c:ptCount val="13"/>
                <c:pt idx="0">
                  <c:v>0.3</c:v>
                </c:pt>
                <c:pt idx="1">
                  <c:v>0.32</c:v>
                </c:pt>
                <c:pt idx="2">
                  <c:v>0.33</c:v>
                </c:pt>
                <c:pt idx="3">
                  <c:v>0.31</c:v>
                </c:pt>
                <c:pt idx="4">
                  <c:v>0.3</c:v>
                </c:pt>
                <c:pt idx="5">
                  <c:v>0.29</c:v>
                </c:pt>
                <c:pt idx="6">
                  <c:v>0.28</c:v>
                </c:pt>
                <c:pt idx="7">
                  <c:v>0.29</c:v>
                </c:pt>
                <c:pt idx="8">
                  <c:v>0.3</c:v>
                </c:pt>
                <c:pt idx="9">
                  <c:v>0.31</c:v>
                </c:pt>
                <c:pt idx="10">
                  <c:v>0.3</c:v>
                </c:pt>
                <c:pt idx="11">
                  <c:v>0.29</c:v>
                </c:pt>
                <c:pt idx="12">
                  <c:v>0.28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Dashboard!$A$38</c:f>
              <c:strCache>
                <c:ptCount val="1"/>
                <c:pt idx="0">
                  <c:v>Client Deliverables per Day</c:v>
                </c:pt>
              </c:strCache>
            </c:strRef>
          </c:tx>
          <c:spPr>
            <a:solidFill>
              <a:srgbClr val="F59E0B"/>
            </a:solidFill>
            <a:ln cap="rnd" w="25560">
              <a:solidFill>
                <a:srgbClr val="F59E0B"/>
              </a:solidFill>
              <a:round/>
            </a:ln>
          </c:spPr>
          <c:marker>
            <c:symbol val="circle"/>
            <c:size val="7"/>
            <c:spPr>
              <a:solidFill>
                <a:srgbClr val="F59E0B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556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Dashboard!$B$35:$N$35</c:f>
              <c:strCache>
                <c:ptCount val="13"/>
                <c:pt idx="0">
                  <c:v>Target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Jun</c:v>
                </c:pt>
                <c:pt idx="7">
                  <c:v>Jul</c:v>
                </c:pt>
                <c:pt idx="8">
                  <c:v>Aug</c:v>
                </c:pt>
                <c:pt idx="9">
                  <c:v>Sep</c:v>
                </c:pt>
                <c:pt idx="10">
                  <c:v>Oct</c:v>
                </c:pt>
                <c:pt idx="11">
                  <c:v>Nov</c:v>
                </c:pt>
                <c:pt idx="12">
                  <c:v>Dec</c:v>
                </c:pt>
              </c:strCache>
            </c:strRef>
          </c:cat>
          <c:val>
            <c:numRef>
              <c:f>Dashboard!$B$38:$N$38</c:f>
              <c:numCache>
                <c:formatCode>#,##0;[RED]\(#,##0\);\-</c:formatCode>
                <c:ptCount val="13"/>
                <c:pt idx="0">
                  <c:v>180</c:v>
                </c:pt>
                <c:pt idx="1">
                  <c:v>155</c:v>
                </c:pt>
                <c:pt idx="2">
                  <c:v>148</c:v>
                </c:pt>
                <c:pt idx="3">
                  <c:v>162</c:v>
                </c:pt>
                <c:pt idx="4">
                  <c:v>170</c:v>
                </c:pt>
                <c:pt idx="5">
                  <c:v>178</c:v>
                </c:pt>
                <c:pt idx="6">
                  <c:v>195</c:v>
                </c:pt>
                <c:pt idx="7">
                  <c:v>198</c:v>
                </c:pt>
                <c:pt idx="8">
                  <c:v>190</c:v>
                </c:pt>
                <c:pt idx="9">
                  <c:v>182</c:v>
                </c:pt>
                <c:pt idx="10">
                  <c:v>172</c:v>
                </c:pt>
                <c:pt idx="11">
                  <c:v>177</c:v>
                </c:pt>
                <c:pt idx="12">
                  <c:v>200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Dashboard!$A$39</c:f>
              <c:strCache>
                <c:ptCount val="1"/>
                <c:pt idx="0">
                  <c:v>Customer Satisfaction</c:v>
                </c:pt>
              </c:strCache>
            </c:strRef>
          </c:tx>
          <c:spPr>
            <a:solidFill>
              <a:srgbClr val="EF4444"/>
            </a:solidFill>
            <a:ln cap="rnd" w="25560">
              <a:solidFill>
                <a:srgbClr val="EF4444"/>
              </a:solidFill>
              <a:round/>
            </a:ln>
          </c:spPr>
          <c:marker>
            <c:symbol val="circle"/>
            <c:size val="7"/>
            <c:spPr>
              <a:solidFill>
                <a:srgbClr val="EF4444"/>
              </a:solidFill>
            </c:spPr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556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Dashboard!$B$35:$N$35</c:f>
              <c:strCache>
                <c:ptCount val="13"/>
                <c:pt idx="0">
                  <c:v>Target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Jun</c:v>
                </c:pt>
                <c:pt idx="7">
                  <c:v>Jul</c:v>
                </c:pt>
                <c:pt idx="8">
                  <c:v>Aug</c:v>
                </c:pt>
                <c:pt idx="9">
                  <c:v>Sep</c:v>
                </c:pt>
                <c:pt idx="10">
                  <c:v>Oct</c:v>
                </c:pt>
                <c:pt idx="11">
                  <c:v>Nov</c:v>
                </c:pt>
                <c:pt idx="12">
                  <c:v>Dec</c:v>
                </c:pt>
              </c:strCache>
            </c:strRef>
          </c:cat>
          <c:val>
            <c:numRef>
              <c:f>Dashboard!$B$39:$N$39</c:f>
              <c:numCache>
                <c:formatCode>0.0;[RED]\(0.0\);\-</c:formatCode>
                <c:ptCount val="13"/>
                <c:pt idx="0">
                  <c:v>4.5</c:v>
                </c:pt>
                <c:pt idx="1">
                  <c:v>4.1</c:v>
                </c:pt>
                <c:pt idx="2">
                  <c:v>4.2</c:v>
                </c:pt>
                <c:pt idx="3">
                  <c:v>4.3</c:v>
                </c:pt>
                <c:pt idx="4">
                  <c:v>4.3</c:v>
                </c:pt>
                <c:pt idx="5">
                  <c:v>4.4</c:v>
                </c:pt>
                <c:pt idx="6">
                  <c:v>4.5</c:v>
                </c:pt>
                <c:pt idx="7">
                  <c:v>4.6</c:v>
                </c:pt>
                <c:pt idx="8">
                  <c:v>4.5</c:v>
                </c:pt>
                <c:pt idx="9">
                  <c:v>4.4</c:v>
                </c:pt>
                <c:pt idx="10">
                  <c:v>4.4</c:v>
                </c:pt>
                <c:pt idx="11">
                  <c:v>4.5</c:v>
                </c:pt>
                <c:pt idx="12">
                  <c:v>4.7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442445"/>
        <c:axId val="66676997"/>
      </c:lineChart>
      <c:catAx>
        <c:axId val="6644244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66676997"/>
        <c:crosses val="autoZero"/>
        <c:auto val="1"/>
        <c:lblAlgn val="ctr"/>
        <c:lblOffset val="100"/>
        <c:noMultiLvlLbl val="0"/>
      </c:catAx>
      <c:valAx>
        <c:axId val="66676997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66442445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"/>
              <a:ea typeface="Aptos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3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Target Attainment by KPI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bar"/>
        <c:grouping val="clustered"/>
        <c:varyColors val="0"/>
        <c:ser>
          <c:idx val="0"/>
          <c:order val="0"/>
          <c:tx>
            <c:strRef>
              <c:f>Dashboard!$B$19</c:f>
              <c:strCache>
                <c:ptCount val="1"/>
                <c:pt idx="0">
                  <c:v>Attainment %</c:v>
                </c:pt>
              </c:strCache>
            </c:strRef>
          </c:tx>
          <c:spPr>
            <a:solidFill>
              <a:srgbClr val="34D399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Dashboard!$A$20:$A$31</c:f>
              <c:strCache>
                <c:ptCount val="12"/>
                <c:pt idx="0">
                  <c:v>Total Revenue</c:v>
                </c:pt>
                <c:pt idx="1">
                  <c:v>Subcontractor Cost %</c:v>
                </c:pt>
                <c:pt idx="2">
                  <c:v>Software &amp; Tools Cost %</c:v>
                </c:pt>
                <c:pt idx="3">
                  <c:v>Labor Cost %</c:v>
                </c:pt>
                <c:pt idx="4">
                  <c:v>Avg Engagement Value</c:v>
                </c:pt>
                <c:pt idx="5">
                  <c:v>Deliverables/Day</c:v>
                </c:pt>
                <c:pt idx="6">
                  <c:v>Project Util.</c:v>
                </c:pt>
                <c:pt idx="7">
                  <c:v>Employee Turnover %</c:v>
                </c:pt>
                <c:pt idx="8">
                  <c:v>Cust. Satisfaction</c:v>
                </c:pt>
                <c:pt idx="9">
                  <c:v>Online Reviews</c:v>
                </c:pt>
                <c:pt idx="10">
                  <c:v>New Clients</c:v>
                </c:pt>
                <c:pt idx="11">
                  <c:v>Rev/Engagement</c:v>
                </c:pt>
              </c:strCache>
            </c:strRef>
          </c:cat>
          <c:val>
            <c:numRef>
              <c:f>Dashboard!$B$20:$B$31</c:f>
              <c:numCache>
                <c:formatCode>0.0%</c:formatCode>
                <c:ptCount val="12"/>
                <c:pt idx="0">
                  <c:v>1.16</c:v>
                </c:pt>
                <c:pt idx="1">
                  <c:v>1.07142857142857</c:v>
                </c:pt>
                <c:pt idx="2">
                  <c:v>1.1</c:v>
                </c:pt>
                <c:pt idx="3">
                  <c:v>1.07692307692308</c:v>
                </c:pt>
                <c:pt idx="4">
                  <c:v>1.0952380952381</c:v>
                </c:pt>
                <c:pt idx="5">
                  <c:v>1.11111111111111</c:v>
                </c:pt>
                <c:pt idx="6">
                  <c:v>1.12</c:v>
                </c:pt>
                <c:pt idx="7">
                  <c:v>1.25</c:v>
                </c:pt>
                <c:pt idx="8">
                  <c:v>1.04444444444444</c:v>
                </c:pt>
                <c:pt idx="9">
                  <c:v>1.04651162790698</c:v>
                </c:pt>
                <c:pt idx="10">
                  <c:v>1.15</c:v>
                </c:pt>
                <c:pt idx="11">
                  <c:v>1.11111111111111</c:v>
                </c:pt>
              </c:numCache>
            </c:numRef>
          </c:val>
        </c:ser>
        <c:gapWidth val="182"/>
        <c:overlap val="0"/>
        <c:axId val="8814640"/>
        <c:axId val="89030546"/>
      </c:barChart>
      <c:catAx>
        <c:axId val="8814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"/>
                <a:ea typeface="Aptos"/>
              </a:defRPr>
            </a:pPr>
          </a:p>
        </c:txPr>
        <c:crossAx val="89030546"/>
        <c:crosses val="autoZero"/>
        <c:auto val="1"/>
        <c:lblAlgn val="ctr"/>
        <c:lblOffset val="100"/>
        <c:noMultiLvlLbl val="0"/>
      </c:catAx>
      <c:valAx>
        <c:axId val="8903054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 Narrow"/>
              </a:defRPr>
            </a:pPr>
          </a:p>
        </c:txPr>
        <c:crossAx val="8814640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2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3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304920</xdr:colOff>
      <xdr:row>7</xdr:row>
      <xdr:rowOff>88920</xdr:rowOff>
    </xdr:from>
    <xdr:to>
      <xdr:col>21</xdr:col>
      <xdr:colOff>431640</xdr:colOff>
      <xdr:row>18</xdr:row>
      <xdr:rowOff>139320</xdr:rowOff>
    </xdr:to>
    <xdr:graphicFrame>
      <xdr:nvGraphicFramePr>
        <xdr:cNvPr id="1" name="Chart 1"/>
        <xdr:cNvGraphicFramePr/>
      </xdr:nvGraphicFramePr>
      <xdr:xfrm>
        <a:off x="15818040" y="2336760"/>
        <a:ext cx="4565160" cy="3165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738360</xdr:colOff>
      <xdr:row>13</xdr:row>
      <xdr:rowOff>101520</xdr:rowOff>
    </xdr:from>
    <xdr:to>
      <xdr:col>14</xdr:col>
      <xdr:colOff>672480</xdr:colOff>
      <xdr:row>27</xdr:row>
      <xdr:rowOff>50400</xdr:rowOff>
    </xdr:to>
    <xdr:graphicFrame>
      <xdr:nvGraphicFramePr>
        <xdr:cNvPr id="2" name="Chart 2"/>
        <xdr:cNvGraphicFramePr/>
      </xdr:nvGraphicFramePr>
      <xdr:xfrm>
        <a:off x="11072880" y="4197240"/>
        <a:ext cx="4372920" cy="3016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738360</xdr:colOff>
      <xdr:row>1</xdr:row>
      <xdr:rowOff>0</xdr:rowOff>
    </xdr:from>
    <xdr:to>
      <xdr:col>14</xdr:col>
      <xdr:colOff>659880</xdr:colOff>
      <xdr:row>12</xdr:row>
      <xdr:rowOff>126720</xdr:rowOff>
    </xdr:to>
    <xdr:graphicFrame>
      <xdr:nvGraphicFramePr>
        <xdr:cNvPr id="3" name="Chart 3"/>
        <xdr:cNvGraphicFramePr/>
      </xdr:nvGraphicFramePr>
      <xdr:xfrm>
        <a:off x="11072880" y="380880"/>
        <a:ext cx="4360320" cy="3536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N16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pane xSplit="0" ySplit="1" topLeftCell="A10" activePane="bottomLeft" state="frozen"/>
      <selection pane="topLeft" activeCell="A1" activeCellId="0" sqref="A1"/>
      <selection pane="bottomLeft" activeCell="D14" activeCellId="0" sqref="D14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41.66"/>
    <col collapsed="false" customWidth="true" hidden="false" outlineLevel="0" max="14" min="2" style="0" width="18.33"/>
  </cols>
  <sheetData>
    <row r="1" customFormat="false" ht="30" hidden="false" customHeight="tru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customFormat="false" ht="25.5" hidden="false" customHeight="true" outlineLevel="0" collapsed="false">
      <c r="A2" s="3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customFormat="false" ht="24" hidden="false" customHeight="true" outlineLevel="0" collapsed="false">
      <c r="A3" s="4" t="s">
        <v>15</v>
      </c>
      <c r="B3" s="5" t="n">
        <v>150000</v>
      </c>
      <c r="C3" s="6" t="n">
        <v>132000</v>
      </c>
      <c r="D3" s="6" t="n">
        <v>128000</v>
      </c>
      <c r="E3" s="6" t="n">
        <v>141000</v>
      </c>
      <c r="F3" s="6" t="n">
        <v>145000</v>
      </c>
      <c r="G3" s="6" t="n">
        <v>152000</v>
      </c>
      <c r="H3" s="6" t="n">
        <v>168000</v>
      </c>
      <c r="I3" s="6" t="n">
        <v>171000</v>
      </c>
      <c r="J3" s="6" t="n">
        <v>165000</v>
      </c>
      <c r="K3" s="6" t="n">
        <v>158000</v>
      </c>
      <c r="L3" s="6" t="n">
        <v>149000</v>
      </c>
      <c r="M3" s="6" t="n">
        <v>155000</v>
      </c>
      <c r="N3" s="6" t="n">
        <v>174000</v>
      </c>
    </row>
    <row r="4" customFormat="false" ht="24" hidden="false" customHeight="true" outlineLevel="0" collapsed="false">
      <c r="A4" s="4" t="s">
        <v>16</v>
      </c>
      <c r="B4" s="7" t="n">
        <v>0.3</v>
      </c>
      <c r="C4" s="8" t="n">
        <v>0.32</v>
      </c>
      <c r="D4" s="8" t="n">
        <v>0.33</v>
      </c>
      <c r="E4" s="8" t="n">
        <v>0.31</v>
      </c>
      <c r="F4" s="8" t="n">
        <v>0.3</v>
      </c>
      <c r="G4" s="8" t="n">
        <v>0.29</v>
      </c>
      <c r="H4" s="8" t="n">
        <v>0.28</v>
      </c>
      <c r="I4" s="8" t="n">
        <v>0.29</v>
      </c>
      <c r="J4" s="8" t="n">
        <v>0.3</v>
      </c>
      <c r="K4" s="8" t="n">
        <v>0.31</v>
      </c>
      <c r="L4" s="8" t="n">
        <v>0.3</v>
      </c>
      <c r="M4" s="8" t="n">
        <v>0.29</v>
      </c>
      <c r="N4" s="8" t="n">
        <v>0.28</v>
      </c>
    </row>
    <row r="5" customFormat="false" ht="24" hidden="false" customHeight="true" outlineLevel="0" collapsed="false">
      <c r="A5" s="4" t="s">
        <v>17</v>
      </c>
      <c r="B5" s="7" t="n">
        <v>0.22</v>
      </c>
      <c r="C5" s="9" t="n">
        <v>0.24</v>
      </c>
      <c r="D5" s="9" t="n">
        <v>0.25</v>
      </c>
      <c r="E5" s="9" t="n">
        <v>0.23</v>
      </c>
      <c r="F5" s="9" t="n">
        <v>0.22</v>
      </c>
      <c r="G5" s="9" t="n">
        <v>0.21</v>
      </c>
      <c r="H5" s="9" t="n">
        <v>0.2</v>
      </c>
      <c r="I5" s="9" t="n">
        <v>0.21</v>
      </c>
      <c r="J5" s="9" t="n">
        <v>0.22</v>
      </c>
      <c r="K5" s="9" t="n">
        <v>0.23</v>
      </c>
      <c r="L5" s="9" t="n">
        <v>0.22</v>
      </c>
      <c r="M5" s="9" t="n">
        <v>0.21</v>
      </c>
      <c r="N5" s="9" t="n">
        <v>0.2</v>
      </c>
    </row>
    <row r="6" customFormat="false" ht="24" hidden="false" customHeight="true" outlineLevel="0" collapsed="false">
      <c r="A6" s="10" t="s">
        <v>18</v>
      </c>
      <c r="B6" s="11" t="n">
        <v>0.28</v>
      </c>
      <c r="C6" s="12" t="n">
        <v>0.31</v>
      </c>
      <c r="D6" s="12" t="n">
        <v>0.3</v>
      </c>
      <c r="E6" s="12" t="n">
        <v>0.29</v>
      </c>
      <c r="F6" s="12" t="n">
        <v>0.28</v>
      </c>
      <c r="G6" s="12" t="n">
        <v>0.27</v>
      </c>
      <c r="H6" s="12" t="n">
        <v>0.26</v>
      </c>
      <c r="I6" s="12" t="n">
        <v>0.27</v>
      </c>
      <c r="J6" s="12" t="n">
        <v>0.28</v>
      </c>
      <c r="K6" s="12" t="n">
        <v>0.29</v>
      </c>
      <c r="L6" s="12" t="n">
        <v>0.28</v>
      </c>
      <c r="M6" s="12" t="n">
        <v>0.27</v>
      </c>
      <c r="N6" s="12" t="n">
        <v>0.26</v>
      </c>
    </row>
    <row r="7" customFormat="false" ht="25.5" hidden="false" customHeight="true" outlineLevel="0" collapsed="false">
      <c r="A7" s="3" t="s">
        <v>19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customFormat="false" ht="24" hidden="false" customHeight="true" outlineLevel="0" collapsed="false">
      <c r="A8" s="4" t="s">
        <v>20</v>
      </c>
      <c r="B8" s="5" t="n">
        <v>42</v>
      </c>
      <c r="C8" s="6" t="n">
        <v>38</v>
      </c>
      <c r="D8" s="6" t="n">
        <v>39</v>
      </c>
      <c r="E8" s="6" t="n">
        <v>40</v>
      </c>
      <c r="F8" s="6" t="n">
        <v>41</v>
      </c>
      <c r="G8" s="6" t="n">
        <v>42</v>
      </c>
      <c r="H8" s="6" t="n">
        <v>44</v>
      </c>
      <c r="I8" s="6" t="n">
        <v>45</v>
      </c>
      <c r="J8" s="6" t="n">
        <v>43</v>
      </c>
      <c r="K8" s="6" t="n">
        <v>42</v>
      </c>
      <c r="L8" s="6" t="n">
        <v>41</v>
      </c>
      <c r="M8" s="6" t="n">
        <v>43</v>
      </c>
      <c r="N8" s="6" t="n">
        <v>46</v>
      </c>
    </row>
    <row r="9" customFormat="false" ht="24" hidden="false" customHeight="true" outlineLevel="0" collapsed="false">
      <c r="A9" s="4" t="s">
        <v>21</v>
      </c>
      <c r="B9" s="13" t="n">
        <v>180</v>
      </c>
      <c r="C9" s="14" t="n">
        <v>155</v>
      </c>
      <c r="D9" s="14" t="n">
        <v>148</v>
      </c>
      <c r="E9" s="14" t="n">
        <v>162</v>
      </c>
      <c r="F9" s="14" t="n">
        <v>170</v>
      </c>
      <c r="G9" s="14" t="n">
        <v>178</v>
      </c>
      <c r="H9" s="14" t="n">
        <v>195</v>
      </c>
      <c r="I9" s="14" t="n">
        <v>198</v>
      </c>
      <c r="J9" s="14" t="n">
        <v>190</v>
      </c>
      <c r="K9" s="14" t="n">
        <v>182</v>
      </c>
      <c r="L9" s="14" t="n">
        <v>172</v>
      </c>
      <c r="M9" s="14" t="n">
        <v>177</v>
      </c>
      <c r="N9" s="14" t="n">
        <v>200</v>
      </c>
    </row>
    <row r="10" customFormat="false" ht="24" hidden="false" customHeight="true" outlineLevel="0" collapsed="false">
      <c r="A10" s="4" t="s">
        <v>22</v>
      </c>
      <c r="B10" s="15" t="n">
        <v>2.5</v>
      </c>
      <c r="C10" s="16" t="n">
        <v>2.1</v>
      </c>
      <c r="D10" s="16" t="n">
        <v>2</v>
      </c>
      <c r="E10" s="16" t="n">
        <v>2.2</v>
      </c>
      <c r="F10" s="16" t="n">
        <v>2.3</v>
      </c>
      <c r="G10" s="16" t="n">
        <v>2.4</v>
      </c>
      <c r="H10" s="16" t="n">
        <v>2.6</v>
      </c>
      <c r="I10" s="16" t="n">
        <v>2.7</v>
      </c>
      <c r="J10" s="16" t="n">
        <v>2.5</v>
      </c>
      <c r="K10" s="16" t="n">
        <v>2.4</v>
      </c>
      <c r="L10" s="16" t="n">
        <v>2.3</v>
      </c>
      <c r="M10" s="16" t="n">
        <v>2.4</v>
      </c>
      <c r="N10" s="16" t="n">
        <v>2.8</v>
      </c>
    </row>
    <row r="11" customFormat="false" ht="24" hidden="false" customHeight="true" outlineLevel="0" collapsed="false">
      <c r="A11" s="10" t="s">
        <v>23</v>
      </c>
      <c r="B11" s="11" t="n">
        <v>0.05</v>
      </c>
      <c r="C11" s="12" t="n">
        <v>0.08</v>
      </c>
      <c r="D11" s="12" t="n">
        <v>0.07</v>
      </c>
      <c r="E11" s="12" t="n">
        <v>0.06</v>
      </c>
      <c r="F11" s="12" t="n">
        <v>0.06</v>
      </c>
      <c r="G11" s="12" t="n">
        <v>0.05</v>
      </c>
      <c r="H11" s="12" t="n">
        <v>0.04</v>
      </c>
      <c r="I11" s="12" t="n">
        <v>0.05</v>
      </c>
      <c r="J11" s="12" t="n">
        <v>0.06</v>
      </c>
      <c r="K11" s="12" t="n">
        <v>0.07</v>
      </c>
      <c r="L11" s="12" t="n">
        <v>0.06</v>
      </c>
      <c r="M11" s="12" t="n">
        <v>0.05</v>
      </c>
      <c r="N11" s="12" t="n">
        <v>0.04</v>
      </c>
    </row>
    <row r="12" customFormat="false" ht="25.5" hidden="false" customHeight="true" outlineLevel="0" collapsed="false">
      <c r="A12" s="3" t="s">
        <v>24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customFormat="false" ht="24" hidden="false" customHeight="true" outlineLevel="0" collapsed="false">
      <c r="A13" s="4" t="s">
        <v>25</v>
      </c>
      <c r="B13" s="15" t="n">
        <v>4.5</v>
      </c>
      <c r="C13" s="17" t="n">
        <v>4.1</v>
      </c>
      <c r="D13" s="17" t="n">
        <v>4.2</v>
      </c>
      <c r="E13" s="17" t="n">
        <v>4.3</v>
      </c>
      <c r="F13" s="17" t="n">
        <v>4.3</v>
      </c>
      <c r="G13" s="17" t="n">
        <v>4.4</v>
      </c>
      <c r="H13" s="17" t="n">
        <v>4.5</v>
      </c>
      <c r="I13" s="17" t="n">
        <v>4.6</v>
      </c>
      <c r="J13" s="17" t="n">
        <v>4.5</v>
      </c>
      <c r="K13" s="17" t="n">
        <v>4.4</v>
      </c>
      <c r="L13" s="17" t="n">
        <v>4.4</v>
      </c>
      <c r="M13" s="17" t="n">
        <v>4.5</v>
      </c>
      <c r="N13" s="17" t="n">
        <v>4.7</v>
      </c>
    </row>
    <row r="14" customFormat="false" ht="24" hidden="false" customHeight="true" outlineLevel="0" collapsed="false">
      <c r="A14" s="4" t="s">
        <v>26</v>
      </c>
      <c r="B14" s="15" t="n">
        <v>4.3</v>
      </c>
      <c r="C14" s="18" t="n">
        <v>4</v>
      </c>
      <c r="D14" s="18" t="n">
        <v>4.1</v>
      </c>
      <c r="E14" s="18" t="n">
        <v>4.1</v>
      </c>
      <c r="F14" s="18" t="n">
        <v>4.2</v>
      </c>
      <c r="G14" s="18" t="n">
        <v>4.2</v>
      </c>
      <c r="H14" s="18" t="n">
        <v>4.3</v>
      </c>
      <c r="I14" s="18" t="n">
        <v>4.4</v>
      </c>
      <c r="J14" s="18" t="n">
        <v>4.3</v>
      </c>
      <c r="K14" s="18" t="n">
        <v>4.3</v>
      </c>
      <c r="L14" s="18" t="n">
        <v>4.2</v>
      </c>
      <c r="M14" s="18" t="n">
        <v>4.3</v>
      </c>
      <c r="N14" s="18" t="n">
        <v>4.5</v>
      </c>
    </row>
    <row r="15" customFormat="false" ht="24" hidden="false" customHeight="true" outlineLevel="0" collapsed="false">
      <c r="A15" s="4" t="s">
        <v>27</v>
      </c>
      <c r="B15" s="13" t="n">
        <v>300</v>
      </c>
      <c r="C15" s="19" t="n">
        <v>220</v>
      </c>
      <c r="D15" s="19" t="n">
        <v>235</v>
      </c>
      <c r="E15" s="19" t="n">
        <v>260</v>
      </c>
      <c r="F15" s="19" t="n">
        <v>275</v>
      </c>
      <c r="G15" s="19" t="n">
        <v>290</v>
      </c>
      <c r="H15" s="19" t="n">
        <v>320</v>
      </c>
      <c r="I15" s="19" t="n">
        <v>330</v>
      </c>
      <c r="J15" s="19" t="n">
        <v>310</v>
      </c>
      <c r="K15" s="19" t="n">
        <v>295</v>
      </c>
      <c r="L15" s="19" t="n">
        <v>280</v>
      </c>
      <c r="M15" s="19" t="n">
        <v>305</v>
      </c>
      <c r="N15" s="19" t="n">
        <v>345</v>
      </c>
    </row>
    <row r="16" customFormat="false" ht="24" hidden="false" customHeight="true" outlineLevel="0" collapsed="false">
      <c r="A16" s="10" t="s">
        <v>28</v>
      </c>
      <c r="B16" s="20" t="n">
        <v>18</v>
      </c>
      <c r="C16" s="21" t="n">
        <v>14</v>
      </c>
      <c r="D16" s="21" t="n">
        <v>13.5</v>
      </c>
      <c r="E16" s="21" t="n">
        <v>15</v>
      </c>
      <c r="F16" s="21" t="n">
        <v>16</v>
      </c>
      <c r="G16" s="21" t="n">
        <v>17</v>
      </c>
      <c r="H16" s="21" t="n">
        <v>19</v>
      </c>
      <c r="I16" s="21" t="n">
        <v>19.5</v>
      </c>
      <c r="J16" s="21" t="n">
        <v>18.5</v>
      </c>
      <c r="K16" s="21" t="n">
        <v>17.5</v>
      </c>
      <c r="L16" s="21" t="n">
        <v>16.5</v>
      </c>
      <c r="M16" s="21" t="n">
        <v>17.5</v>
      </c>
      <c r="N16" s="21" t="n">
        <v>20</v>
      </c>
    </row>
  </sheetData>
  <mergeCells count="3">
    <mergeCell ref="A2:N2"/>
    <mergeCell ref="A7:N7"/>
    <mergeCell ref="A12:N1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4D399"/>
    <pageSetUpPr fitToPage="false"/>
  </sheetPr>
  <dimension ref="A1:N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C22" activeCellId="0" sqref="C22"/>
    </sheetView>
  </sheetViews>
  <sheetFormatPr defaultColWidth="10.69140625" defaultRowHeight="15.75" customHeight="false" zeroHeight="false" outlineLevelRow="2" outlineLevelCol="0"/>
  <cols>
    <col collapsed="false" customWidth="true" hidden="false" outlineLevel="0" max="1" min="1" style="0" width="41.66"/>
    <col collapsed="false" customWidth="true" hidden="false" outlineLevel="0" max="5" min="2" style="0" width="19.17"/>
    <col collapsed="false" customWidth="true" hidden="false" outlineLevel="0" max="6" min="6" style="0" width="16.66"/>
    <col collapsed="false" customWidth="true" hidden="false" outlineLevel="0" max="8" min="7" style="0" width="7.17"/>
  </cols>
  <sheetData>
    <row r="1" customFormat="false" ht="30" hidden="false" customHeight="true" outlineLevel="0" collapsed="false">
      <c r="A1" s="1" t="s">
        <v>29</v>
      </c>
      <c r="B1" s="2" t="s">
        <v>30</v>
      </c>
      <c r="C1" s="2" t="s">
        <v>1</v>
      </c>
      <c r="D1" s="2" t="s">
        <v>31</v>
      </c>
      <c r="E1" s="2" t="s">
        <v>32</v>
      </c>
      <c r="F1" s="2" t="s">
        <v>33</v>
      </c>
    </row>
    <row r="2" customFormat="false" ht="25.5" hidden="false" customHeight="true" outlineLevel="0" collapsed="false">
      <c r="A2" s="3" t="s">
        <v>14</v>
      </c>
      <c r="B2" s="3"/>
      <c r="C2" s="3"/>
      <c r="D2" s="3"/>
      <c r="E2" s="3"/>
      <c r="F2" s="3"/>
    </row>
    <row r="3" customFormat="false" ht="24" hidden="false" customHeight="true" outlineLevel="0" collapsed="false">
      <c r="A3" s="4" t="s">
        <v>15</v>
      </c>
      <c r="B3" s="5" t="n">
        <f aca="false" t="array" ref="B3:B3">IFERROR(LOOKUP(2,1/('Data Input'!C3:N3&lt;&gt;""),'Data Input'!C3:N3),"")</f>
        <v>174000</v>
      </c>
      <c r="C3" s="5" t="n">
        <f aca="false">'Data Input'!B3</f>
        <v>150000</v>
      </c>
      <c r="D3" s="5" t="n">
        <f aca="false">IF(B3="","",B3-C3)</f>
        <v>24000</v>
      </c>
      <c r="E3" s="22" t="n">
        <f aca="false">IF(B3="","",IFERROR(D3/C3,0))</f>
        <v>0.16</v>
      </c>
      <c r="F3" s="23" t="str">
        <f aca="false">IF(B3="","—",IF(B3&gt;=C3,"✓ On Track",IF(B3&gt;=C3*0.9,"⚠ Warning","✗ Off Track")))</f>
        <v>✓ On Track</v>
      </c>
    </row>
    <row r="4" customFormat="false" ht="24" hidden="false" customHeight="true" outlineLevel="0" collapsed="false">
      <c r="A4" s="4" t="s">
        <v>16</v>
      </c>
      <c r="B4" s="7" t="n">
        <f aca="false" t="array" ref="B4:B4">IFERROR(LOOKUP(2,1/('Data Input'!C4:N4&lt;&gt;""),'Data Input'!C4:N4),"")</f>
        <v>0.28</v>
      </c>
      <c r="C4" s="7" t="n">
        <f aca="false">'Data Input'!B4</f>
        <v>0.3</v>
      </c>
      <c r="D4" s="7" t="n">
        <f aca="false">IF(B4="","",B4-C4)</f>
        <v>-0.02</v>
      </c>
      <c r="E4" s="22" t="n">
        <f aca="false">IF(B4="","",IFERROR(D4/C4,0))</f>
        <v>-0.0666666666666665</v>
      </c>
      <c r="F4" s="23" t="str">
        <f aca="false">IF(B4="","—",IF(B4&lt;=C4,"✓ On Track",IF(B4&lt;=C4*1.1,"⚠ Warning","✗ Off Track")))</f>
        <v>✓ On Track</v>
      </c>
    </row>
    <row r="5" customFormat="false" ht="24" hidden="false" customHeight="true" outlineLevel="0" collapsed="false">
      <c r="A5" s="4" t="s">
        <v>17</v>
      </c>
      <c r="B5" s="7" t="n">
        <f aca="false" t="array" ref="B5:B5">IFERROR(LOOKUP(2,1/('Data Input'!C5:N5&lt;&gt;""),'Data Input'!C5:N5),"")</f>
        <v>0.2</v>
      </c>
      <c r="C5" s="7" t="n">
        <f aca="false">'Data Input'!B5</f>
        <v>0.22</v>
      </c>
      <c r="D5" s="7" t="n">
        <f aca="false">IF(B5="","",B5-C5)</f>
        <v>-0.02</v>
      </c>
      <c r="E5" s="22" t="n">
        <f aca="false">IF(B5="","",IFERROR(D5/C5,0))</f>
        <v>-0.0909090909090909</v>
      </c>
      <c r="F5" s="23" t="str">
        <f aca="false">IF(B5="","—",IF(B5&lt;=C5,"✓ On Track",IF(B5&lt;=C5*1.1,"⚠ Warning","✗ Off Track")))</f>
        <v>✓ On Track</v>
      </c>
    </row>
    <row r="6" customFormat="false" ht="24" hidden="false" customHeight="true" outlineLevel="0" collapsed="false">
      <c r="A6" s="10" t="s">
        <v>18</v>
      </c>
      <c r="B6" s="11" t="n">
        <f aca="false" t="array" ref="B6:B6">IFERROR(LOOKUP(2,1/('Data Input'!C6:N6&lt;&gt;""),'Data Input'!C6:N6),"")</f>
        <v>0.26</v>
      </c>
      <c r="C6" s="11" t="n">
        <f aca="false">'Data Input'!B6</f>
        <v>0.28</v>
      </c>
      <c r="D6" s="11" t="n">
        <f aca="false">IF(B6="","",B6-C6)</f>
        <v>-0.02</v>
      </c>
      <c r="E6" s="24" t="n">
        <f aca="false">IF(B6="","",IFERROR(D6/C6,0))</f>
        <v>-0.0714285714285715</v>
      </c>
      <c r="F6" s="25" t="str">
        <f aca="false">IF(B6="","—",IF(B6&lt;=C6,"✓ On Track",IF(B6&lt;=C6*1.1,"⚠ Warning","✗ Off Track")))</f>
        <v>✓ On Track</v>
      </c>
    </row>
    <row r="7" customFormat="false" ht="25.5" hidden="false" customHeight="true" outlineLevel="0" collapsed="false">
      <c r="A7" s="3" t="s">
        <v>19</v>
      </c>
      <c r="B7" s="3"/>
      <c r="C7" s="3"/>
      <c r="D7" s="3"/>
      <c r="E7" s="3"/>
      <c r="F7" s="3"/>
    </row>
    <row r="8" customFormat="false" ht="24" hidden="false" customHeight="true" outlineLevel="0" collapsed="false">
      <c r="A8" s="4" t="s">
        <v>20</v>
      </c>
      <c r="B8" s="5" t="n">
        <f aca="false" t="array" ref="B8:B8">IFERROR(LOOKUP(2,1/('Data Input'!C8:N8&lt;&gt;""),'Data Input'!C8:N8),"")</f>
        <v>46</v>
      </c>
      <c r="C8" s="5" t="n">
        <f aca="false">'Data Input'!B8</f>
        <v>42</v>
      </c>
      <c r="D8" s="5" t="n">
        <f aca="false">IF(B8="","",B8-C8)</f>
        <v>4</v>
      </c>
      <c r="E8" s="22" t="n">
        <f aca="false">IF(B8="","",IFERROR(D8/C8,0))</f>
        <v>0.0952380952380952</v>
      </c>
      <c r="F8" s="23" t="str">
        <f aca="false">IF(B8="","—",IF(B8&gt;=C8,"✓ On Track",IF(B8&gt;=C8*0.9,"⚠ Warning","✗ Off Track")))</f>
        <v>✓ On Track</v>
      </c>
    </row>
    <row r="9" customFormat="false" ht="24" hidden="false" customHeight="true" outlineLevel="0" collapsed="false">
      <c r="A9" s="4" t="s">
        <v>21</v>
      </c>
      <c r="B9" s="13" t="n">
        <f aca="false" t="array" ref="B9:B9">IFERROR(LOOKUP(2,1/('Data Input'!C9:N9&lt;&gt;""),'Data Input'!C9:N9),"")</f>
        <v>200</v>
      </c>
      <c r="C9" s="13" t="n">
        <f aca="false">'Data Input'!B9</f>
        <v>180</v>
      </c>
      <c r="D9" s="13" t="n">
        <f aca="false">IF(B9="","",B9-C9)</f>
        <v>20</v>
      </c>
      <c r="E9" s="22" t="n">
        <f aca="false">IF(B9="","",IFERROR(D9/C9,0))</f>
        <v>0.111111111111111</v>
      </c>
      <c r="F9" s="23" t="str">
        <f aca="false">IF(B9="","—",IF(B9&gt;=C9,"✓ On Track",IF(B9&gt;=C9*0.9,"⚠ Warning","✗ Off Track")))</f>
        <v>✓ On Track</v>
      </c>
    </row>
    <row r="10" customFormat="false" ht="24" hidden="false" customHeight="true" outlineLevel="0" collapsed="false">
      <c r="A10" s="4" t="s">
        <v>22</v>
      </c>
      <c r="B10" s="15" t="n">
        <f aca="false" t="array" ref="B10:B10">IFERROR(LOOKUP(2,1/('Data Input'!C10:N10&lt;&gt;""),'Data Input'!C10:N10),"")</f>
        <v>2.8</v>
      </c>
      <c r="C10" s="15" t="n">
        <f aca="false">'Data Input'!B10</f>
        <v>2.5</v>
      </c>
      <c r="D10" s="15" t="n">
        <f aca="false">IF(B10="","",B10-C10)</f>
        <v>0.3</v>
      </c>
      <c r="E10" s="22" t="n">
        <f aca="false">IF(B10="","",IFERROR(D10/C10,0))</f>
        <v>0.12</v>
      </c>
      <c r="F10" s="23" t="str">
        <f aca="false">IF(B10="","—",IF(B10&gt;=C10,"✓ On Track",IF(B10&gt;=C10*0.9,"⚠ Warning","✗ Off Track")))</f>
        <v>✓ On Track</v>
      </c>
    </row>
    <row r="11" customFormat="false" ht="24" hidden="false" customHeight="true" outlineLevel="0" collapsed="false">
      <c r="A11" s="10" t="s">
        <v>23</v>
      </c>
      <c r="B11" s="11" t="n">
        <f aca="false" t="array" ref="B11:B11">IFERROR(LOOKUP(2,1/('Data Input'!C11:N11&lt;&gt;""),'Data Input'!C11:N11),"")</f>
        <v>0.04</v>
      </c>
      <c r="C11" s="11" t="n">
        <f aca="false">'Data Input'!B11</f>
        <v>0.05</v>
      </c>
      <c r="D11" s="11" t="n">
        <f aca="false">IF(B11="","",B11-C11)</f>
        <v>-0.01</v>
      </c>
      <c r="E11" s="24" t="n">
        <f aca="false">IF(B11="","",IFERROR(D11/C11,0))</f>
        <v>-0.2</v>
      </c>
      <c r="F11" s="25" t="str">
        <f aca="false">IF(B11="","—",IF(B11&lt;=C11,"✓ On Track",IF(B11&lt;=C11*1.1,"⚠ Warning","✗ Off Track")))</f>
        <v>✓ On Track</v>
      </c>
    </row>
    <row r="12" customFormat="false" ht="25.5" hidden="false" customHeight="true" outlineLevel="0" collapsed="false">
      <c r="A12" s="3" t="s">
        <v>24</v>
      </c>
      <c r="B12" s="3"/>
      <c r="C12" s="3"/>
      <c r="D12" s="3"/>
      <c r="E12" s="3"/>
      <c r="F12" s="3"/>
    </row>
    <row r="13" customFormat="false" ht="24" hidden="false" customHeight="true" outlineLevel="0" collapsed="false">
      <c r="A13" s="4" t="s">
        <v>25</v>
      </c>
      <c r="B13" s="15" t="n">
        <f aca="false" t="array" ref="B13:B13">IFERROR(LOOKUP(2,1/('Data Input'!C13:N13&lt;&gt;""),'Data Input'!C13:N13),"")</f>
        <v>4.7</v>
      </c>
      <c r="C13" s="15" t="n">
        <f aca="false">'Data Input'!B13</f>
        <v>4.5</v>
      </c>
      <c r="D13" s="15" t="n">
        <f aca="false">IF(B13="","",B13-C13)</f>
        <v>0.2</v>
      </c>
      <c r="E13" s="22" t="n">
        <f aca="false">IF(B13="","",IFERROR(D13/C13,0))</f>
        <v>0.0444444444444445</v>
      </c>
      <c r="F13" s="23" t="str">
        <f aca="false">IF(B13="","—",IF(B13&gt;=C13,"✓ On Track",IF(B13&gt;=C13*0.9,"⚠ Warning","✗ Off Track")))</f>
        <v>✓ On Track</v>
      </c>
    </row>
    <row r="14" customFormat="false" ht="24" hidden="false" customHeight="true" outlineLevel="0" collapsed="false">
      <c r="A14" s="4" t="s">
        <v>26</v>
      </c>
      <c r="B14" s="15" t="n">
        <f aca="false" t="array" ref="B14:B14">IFERROR(LOOKUP(2,1/('Data Input'!C14:N14&lt;&gt;""),'Data Input'!C14:N14),"")</f>
        <v>4.5</v>
      </c>
      <c r="C14" s="15" t="n">
        <f aca="false">'Data Input'!B14</f>
        <v>4.3</v>
      </c>
      <c r="D14" s="15" t="n">
        <f aca="false">IF(B14="","",B14-C14)</f>
        <v>0.2</v>
      </c>
      <c r="E14" s="22" t="n">
        <f aca="false">IF(B14="","",IFERROR(D14/C14,0))</f>
        <v>0.0465116279069768</v>
      </c>
      <c r="F14" s="23" t="str">
        <f aca="false">IF(B14="","—",IF(B14&gt;=C14,"✓ On Track",IF(B14&gt;=C14*0.9,"⚠ Warning","✗ Off Track")))</f>
        <v>✓ On Track</v>
      </c>
    </row>
    <row r="15" customFormat="false" ht="24" hidden="false" customHeight="true" outlineLevel="0" collapsed="false">
      <c r="A15" s="4" t="s">
        <v>27</v>
      </c>
      <c r="B15" s="13" t="n">
        <f aca="false" t="array" ref="B15:B15">IFERROR(LOOKUP(2,1/('Data Input'!C15:N15&lt;&gt;""),'Data Input'!C15:N15),"")</f>
        <v>345</v>
      </c>
      <c r="C15" s="13" t="n">
        <f aca="false">'Data Input'!B15</f>
        <v>300</v>
      </c>
      <c r="D15" s="13" t="n">
        <f aca="false">IF(B15="","",B15-C15)</f>
        <v>45</v>
      </c>
      <c r="E15" s="22" t="n">
        <f aca="false">IF(B15="","",IFERROR(D15/C15,0))</f>
        <v>0.15</v>
      </c>
      <c r="F15" s="23" t="str">
        <f aca="false">IF(B15="","—",IF(B15&gt;=C15,"✓ On Track",IF(B15&gt;=C15*0.9,"⚠ Warning","✗ Off Track")))</f>
        <v>✓ On Track</v>
      </c>
    </row>
    <row r="16" customFormat="false" ht="30" hidden="false" customHeight="true" outlineLevel="0" collapsed="false">
      <c r="A16" s="10" t="s">
        <v>28</v>
      </c>
      <c r="B16" s="20" t="n">
        <f aca="false" t="array" ref="B16:B16">IFERROR(LOOKUP(2,1/('Data Input'!C16:N16&lt;&gt;""),'Data Input'!C16:N16),"")</f>
        <v>20</v>
      </c>
      <c r="C16" s="20" t="n">
        <f aca="false">'Data Input'!B16</f>
        <v>18</v>
      </c>
      <c r="D16" s="20" t="n">
        <f aca="false">IF(B16="","",B16-C16)</f>
        <v>2</v>
      </c>
      <c r="E16" s="24" t="n">
        <f aca="false">IF(B16="","",IFERROR(D16/C16,0))</f>
        <v>0.111111111111111</v>
      </c>
      <c r="F16" s="25" t="str">
        <f aca="false">IF(B16="","—",IF(B16&gt;=C16,"✓ On Track",IF(B16&gt;=C16*0.9,"⚠ Warning","✗ Off Track")))</f>
        <v>✓ On Track</v>
      </c>
    </row>
    <row r="17" customFormat="false" ht="6" hidden="false" customHeight="true" outlineLevel="0" collapsed="false"/>
    <row r="18" customFormat="false" ht="15.75" hidden="false" customHeight="false" outlineLevel="2" collapsed="false">
      <c r="A18" s="26" t="s">
        <v>34</v>
      </c>
      <c r="B18" s="27"/>
      <c r="C18" s="27"/>
    </row>
    <row r="19" customFormat="false" ht="15.75" hidden="false" customHeight="false" outlineLevel="2" collapsed="false">
      <c r="A19" s="28" t="s">
        <v>29</v>
      </c>
      <c r="B19" s="28" t="s">
        <v>35</v>
      </c>
    </row>
    <row r="20" customFormat="false" ht="15.75" hidden="false" customHeight="false" outlineLevel="2" collapsed="false">
      <c r="A20" s="29" t="s">
        <v>15</v>
      </c>
      <c r="B20" s="30" t="n">
        <f aca="false">IFERROR(IF(B3="",0,B3/C3),0)</f>
        <v>1.16</v>
      </c>
    </row>
    <row r="21" customFormat="false" ht="15.75" hidden="false" customHeight="false" outlineLevel="2" collapsed="false">
      <c r="A21" s="29" t="s">
        <v>16</v>
      </c>
      <c r="B21" s="30" t="n">
        <f aca="false">IFERROR(IF(B4="",0,C4/B4),0)</f>
        <v>1.07142857142857</v>
      </c>
    </row>
    <row r="22" customFormat="false" ht="15.75" hidden="false" customHeight="false" outlineLevel="2" collapsed="false">
      <c r="A22" s="29" t="s">
        <v>17</v>
      </c>
      <c r="B22" s="30" t="n">
        <f aca="false">IFERROR(IF(B5="",0,C5/B5),0)</f>
        <v>1.1</v>
      </c>
    </row>
    <row r="23" customFormat="false" ht="15.75" hidden="false" customHeight="false" outlineLevel="2" collapsed="false">
      <c r="A23" s="29" t="s">
        <v>18</v>
      </c>
      <c r="B23" s="30" t="n">
        <f aca="false">IFERROR(IF(B6="",0,C6/B6),0)</f>
        <v>1.07692307692308</v>
      </c>
    </row>
    <row r="24" customFormat="false" ht="15.75" hidden="false" customHeight="false" outlineLevel="2" collapsed="false">
      <c r="A24" s="29" t="s">
        <v>36</v>
      </c>
      <c r="B24" s="30" t="n">
        <f aca="false">IFERROR(IF(B8="",0,B8/C8),0)</f>
        <v>1.0952380952381</v>
      </c>
    </row>
    <row r="25" customFormat="false" ht="15.75" hidden="false" customHeight="false" outlineLevel="2" collapsed="false">
      <c r="A25" s="29" t="s">
        <v>37</v>
      </c>
      <c r="B25" s="30" t="n">
        <f aca="false">IFERROR(IF(B9="",0,B9/C9),0)</f>
        <v>1.11111111111111</v>
      </c>
    </row>
    <row r="26" customFormat="false" ht="15.75" hidden="false" customHeight="false" outlineLevel="2" collapsed="false">
      <c r="A26" s="29" t="s">
        <v>38</v>
      </c>
      <c r="B26" s="30" t="n">
        <f aca="false">IFERROR(IF(B10="",0,B10/C10),0)</f>
        <v>1.12</v>
      </c>
    </row>
    <row r="27" customFormat="false" ht="15.75" hidden="false" customHeight="false" outlineLevel="2" collapsed="false">
      <c r="A27" s="29" t="s">
        <v>23</v>
      </c>
      <c r="B27" s="30" t="n">
        <f aca="false">IFERROR(IF(B11="",0,C11/B11),0)</f>
        <v>1.25</v>
      </c>
    </row>
    <row r="28" customFormat="false" ht="15.75" hidden="false" customHeight="false" outlineLevel="2" collapsed="false">
      <c r="A28" s="29" t="s">
        <v>39</v>
      </c>
      <c r="B28" s="30" t="n">
        <f aca="false">IFERROR(IF(B13="",0,B13/C13),0)</f>
        <v>1.04444444444444</v>
      </c>
    </row>
    <row r="29" customFormat="false" ht="15.75" hidden="false" customHeight="false" outlineLevel="2" collapsed="false">
      <c r="A29" s="29" t="s">
        <v>40</v>
      </c>
      <c r="B29" s="30" t="n">
        <f aca="false">IFERROR(IF(B14="",0,B14/C14),0)</f>
        <v>1.04651162790698</v>
      </c>
    </row>
    <row r="30" customFormat="false" ht="15.75" hidden="false" customHeight="false" outlineLevel="2" collapsed="false">
      <c r="A30" s="29" t="s">
        <v>41</v>
      </c>
      <c r="B30" s="30" t="n">
        <f aca="false">IFERROR(IF(B15="",0,B15/C15),0)</f>
        <v>1.15</v>
      </c>
    </row>
    <row r="31" customFormat="false" ht="15.75" hidden="false" customHeight="false" outlineLevel="2" collapsed="false">
      <c r="A31" s="29" t="s">
        <v>42</v>
      </c>
      <c r="B31" s="30" t="n">
        <f aca="false">IFERROR(IF(B16="",0,B16/C16),0)</f>
        <v>1.11111111111111</v>
      </c>
    </row>
    <row r="32" customFormat="false" ht="15.75" hidden="false" customHeight="false" outlineLevel="2" collapsed="false"/>
    <row r="33" customFormat="false" ht="15.75" hidden="false" customHeight="false" outlineLevel="2" collapsed="false"/>
    <row r="34" customFormat="false" ht="15.75" hidden="false" customHeight="false" outlineLevel="2" collapsed="false">
      <c r="A34" s="26" t="s">
        <v>43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</row>
    <row r="35" customFormat="false" ht="15.75" hidden="false" customHeight="false" outlineLevel="2" collapsed="false">
      <c r="A35" s="28" t="s">
        <v>29</v>
      </c>
      <c r="B35" s="28" t="s">
        <v>1</v>
      </c>
      <c r="C35" s="28" t="s">
        <v>2</v>
      </c>
      <c r="D35" s="28" t="s">
        <v>3</v>
      </c>
      <c r="E35" s="28" t="s">
        <v>4</v>
      </c>
      <c r="F35" s="28" t="s">
        <v>5</v>
      </c>
      <c r="G35" s="28" t="s">
        <v>6</v>
      </c>
      <c r="H35" s="28" t="s">
        <v>7</v>
      </c>
      <c r="I35" s="28" t="s">
        <v>8</v>
      </c>
      <c r="J35" s="28" t="s">
        <v>9</v>
      </c>
      <c r="K35" s="28" t="s">
        <v>10</v>
      </c>
      <c r="L35" s="28" t="s">
        <v>11</v>
      </c>
      <c r="M35" s="28" t="s">
        <v>12</v>
      </c>
      <c r="N35" s="28" t="s">
        <v>13</v>
      </c>
    </row>
    <row r="36" customFormat="false" ht="15.75" hidden="false" customHeight="false" outlineLevel="2" collapsed="false">
      <c r="A36" s="31" t="s">
        <v>15</v>
      </c>
      <c r="B36" s="32" t="n">
        <f aca="false">'Data Input'!B3</f>
        <v>150000</v>
      </c>
      <c r="C36" s="32" t="n">
        <f aca="false">'Data Input'!C3</f>
        <v>132000</v>
      </c>
      <c r="D36" s="32" t="n">
        <f aca="false">'Data Input'!D3</f>
        <v>128000</v>
      </c>
      <c r="E36" s="32" t="n">
        <f aca="false">'Data Input'!E3</f>
        <v>141000</v>
      </c>
      <c r="F36" s="32" t="n">
        <f aca="false">'Data Input'!F3</f>
        <v>145000</v>
      </c>
      <c r="G36" s="32" t="n">
        <f aca="false">'Data Input'!G3</f>
        <v>152000</v>
      </c>
      <c r="H36" s="32" t="n">
        <f aca="false">'Data Input'!H3</f>
        <v>168000</v>
      </c>
      <c r="I36" s="32" t="n">
        <f aca="false">'Data Input'!I3</f>
        <v>171000</v>
      </c>
      <c r="J36" s="32" t="n">
        <f aca="false">'Data Input'!J3</f>
        <v>165000</v>
      </c>
      <c r="K36" s="32" t="n">
        <f aca="false">'Data Input'!K3</f>
        <v>158000</v>
      </c>
      <c r="L36" s="32" t="n">
        <f aca="false">'Data Input'!L3</f>
        <v>149000</v>
      </c>
      <c r="M36" s="32" t="n">
        <f aca="false">'Data Input'!M3</f>
        <v>155000</v>
      </c>
      <c r="N36" s="32" t="n">
        <f aca="false">'Data Input'!N3</f>
        <v>174000</v>
      </c>
    </row>
    <row r="37" customFormat="false" ht="15.75" hidden="false" customHeight="false" outlineLevel="2" collapsed="false">
      <c r="A37" s="31" t="s">
        <v>16</v>
      </c>
      <c r="B37" s="33" t="n">
        <f aca="false">'Data Input'!B4</f>
        <v>0.3</v>
      </c>
      <c r="C37" s="33" t="n">
        <f aca="false">'Data Input'!C4</f>
        <v>0.32</v>
      </c>
      <c r="D37" s="33" t="n">
        <f aca="false">'Data Input'!D4</f>
        <v>0.33</v>
      </c>
      <c r="E37" s="33" t="n">
        <f aca="false">'Data Input'!E4</f>
        <v>0.31</v>
      </c>
      <c r="F37" s="33" t="n">
        <f aca="false">'Data Input'!F4</f>
        <v>0.3</v>
      </c>
      <c r="G37" s="33" t="n">
        <f aca="false">'Data Input'!G4</f>
        <v>0.29</v>
      </c>
      <c r="H37" s="33" t="n">
        <f aca="false">'Data Input'!H4</f>
        <v>0.28</v>
      </c>
      <c r="I37" s="33" t="n">
        <f aca="false">'Data Input'!I4</f>
        <v>0.29</v>
      </c>
      <c r="J37" s="33" t="n">
        <f aca="false">'Data Input'!J4</f>
        <v>0.3</v>
      </c>
      <c r="K37" s="33" t="n">
        <f aca="false">'Data Input'!K4</f>
        <v>0.31</v>
      </c>
      <c r="L37" s="33" t="n">
        <f aca="false">'Data Input'!L4</f>
        <v>0.3</v>
      </c>
      <c r="M37" s="33" t="n">
        <f aca="false">'Data Input'!M4</f>
        <v>0.29</v>
      </c>
      <c r="N37" s="33" t="n">
        <f aca="false">'Data Input'!N4</f>
        <v>0.28</v>
      </c>
    </row>
    <row r="38" customFormat="false" ht="15.75" hidden="false" customHeight="false" outlineLevel="2" collapsed="false">
      <c r="A38" s="31" t="s">
        <v>21</v>
      </c>
      <c r="B38" s="34" t="n">
        <f aca="false">'Data Input'!B9</f>
        <v>180</v>
      </c>
      <c r="C38" s="34" t="n">
        <f aca="false">'Data Input'!C9</f>
        <v>155</v>
      </c>
      <c r="D38" s="34" t="n">
        <f aca="false">'Data Input'!D9</f>
        <v>148</v>
      </c>
      <c r="E38" s="34" t="n">
        <f aca="false">'Data Input'!E9</f>
        <v>162</v>
      </c>
      <c r="F38" s="34" t="n">
        <f aca="false">'Data Input'!F9</f>
        <v>170</v>
      </c>
      <c r="G38" s="34" t="n">
        <f aca="false">'Data Input'!G9</f>
        <v>178</v>
      </c>
      <c r="H38" s="34" t="n">
        <f aca="false">'Data Input'!H9</f>
        <v>195</v>
      </c>
      <c r="I38" s="34" t="n">
        <f aca="false">'Data Input'!I9</f>
        <v>198</v>
      </c>
      <c r="J38" s="34" t="n">
        <f aca="false">'Data Input'!J9</f>
        <v>190</v>
      </c>
      <c r="K38" s="34" t="n">
        <f aca="false">'Data Input'!K9</f>
        <v>182</v>
      </c>
      <c r="L38" s="34" t="n">
        <f aca="false">'Data Input'!L9</f>
        <v>172</v>
      </c>
      <c r="M38" s="34" t="n">
        <f aca="false">'Data Input'!M9</f>
        <v>177</v>
      </c>
      <c r="N38" s="34" t="n">
        <f aca="false">'Data Input'!N9</f>
        <v>200</v>
      </c>
    </row>
    <row r="39" customFormat="false" ht="15.75" hidden="false" customHeight="false" outlineLevel="2" collapsed="false">
      <c r="A39" s="31" t="s">
        <v>44</v>
      </c>
      <c r="B39" s="35" t="n">
        <f aca="false">'Data Input'!B13</f>
        <v>4.5</v>
      </c>
      <c r="C39" s="35" t="n">
        <f aca="false">'Data Input'!C13</f>
        <v>4.1</v>
      </c>
      <c r="D39" s="35" t="n">
        <f aca="false">'Data Input'!D13</f>
        <v>4.2</v>
      </c>
      <c r="E39" s="35" t="n">
        <f aca="false">'Data Input'!E13</f>
        <v>4.3</v>
      </c>
      <c r="F39" s="35" t="n">
        <f aca="false">'Data Input'!F13</f>
        <v>4.3</v>
      </c>
      <c r="G39" s="35" t="n">
        <f aca="false">'Data Input'!G13</f>
        <v>4.4</v>
      </c>
      <c r="H39" s="35" t="n">
        <f aca="false">'Data Input'!H13</f>
        <v>4.5</v>
      </c>
      <c r="I39" s="35" t="n">
        <f aca="false">'Data Input'!I13</f>
        <v>4.6</v>
      </c>
      <c r="J39" s="35" t="n">
        <f aca="false">'Data Input'!J13</f>
        <v>4.5</v>
      </c>
      <c r="K39" s="35" t="n">
        <f aca="false">'Data Input'!K13</f>
        <v>4.4</v>
      </c>
      <c r="L39" s="35" t="n">
        <f aca="false">'Data Input'!L13</f>
        <v>4.4</v>
      </c>
      <c r="M39" s="35" t="n">
        <f aca="false">'Data Input'!M13</f>
        <v>4.5</v>
      </c>
      <c r="N39" s="35" t="n">
        <f aca="false">'Data Input'!N13</f>
        <v>4.7</v>
      </c>
    </row>
    <row r="40" customFormat="false" ht="15.75" hidden="false" customHeight="false" outlineLevel="2" collapsed="false"/>
    <row r="41" customFormat="false" ht="15.75" hidden="false" customHeight="false" outlineLevel="2" collapsed="false"/>
    <row r="42" customFormat="false" ht="15.75" hidden="false" customHeight="false" outlineLevel="2" collapsed="false">
      <c r="A42" s="26" t="s">
        <v>45</v>
      </c>
    </row>
    <row r="43" customFormat="false" ht="15.75" hidden="false" customHeight="false" outlineLevel="2" collapsed="false">
      <c r="A43" s="36" t="s">
        <v>33</v>
      </c>
      <c r="B43" s="36" t="s">
        <v>46</v>
      </c>
    </row>
    <row r="44" customFormat="false" ht="15.75" hidden="false" customHeight="false" outlineLevel="2" collapsed="false">
      <c r="A44" s="29" t="s">
        <v>47</v>
      </c>
      <c r="B44" s="29" t="n">
        <f aca="false">COUNTIF(F3:F6,"*On Track*")+COUNTIF(F8:F11,"*On Track*")+COUNTIF(F13:F16,"*On Track*")</f>
        <v>12</v>
      </c>
    </row>
    <row r="45" customFormat="false" ht="15.75" hidden="false" customHeight="false" outlineLevel="2" collapsed="false">
      <c r="A45" s="29" t="s">
        <v>48</v>
      </c>
      <c r="B45" s="29" t="n">
        <f aca="false">COUNTIF(F3:F6,"*Warning*")+COUNTIF(F8:F11,"*Warning*")+COUNTIF(F13:F16,"*Warning*")</f>
        <v>0</v>
      </c>
    </row>
    <row r="46" customFormat="false" ht="15.75" hidden="false" customHeight="false" outlineLevel="2" collapsed="false">
      <c r="A46" s="29" t="s">
        <v>49</v>
      </c>
      <c r="B46" s="29" t="n">
        <f aca="false">COUNTIF(F3:F6,"*Off Track*")+COUNTIF(F8:F11,"*Off Track*")+COUNTIF(F13:F16,"*Off Track*")</f>
        <v>0</v>
      </c>
    </row>
  </sheetData>
  <mergeCells count="3">
    <mergeCell ref="A2:F2"/>
    <mergeCell ref="A7:F7"/>
    <mergeCell ref="A12:F12"/>
  </mergeCells>
  <conditionalFormatting sqref="F3">
    <cfRule type="containsText" priority="2" operator="containsText" aboveAverage="0" equalAverage="0" bottom="0" percent="0" rank="0" text="On Track" dxfId="0">
      <formula>NOT(ISERROR(SEARCH("On Track",F3)))</formula>
    </cfRule>
    <cfRule type="containsText" priority="3" operator="containsText" aboveAverage="0" equalAverage="0" bottom="0" percent="0" rank="0" text="Warning" dxfId="1">
      <formula>NOT(ISERROR(SEARCH("Warning",F3)))</formula>
    </cfRule>
    <cfRule type="containsText" priority="4" operator="containsText" aboveAverage="0" equalAverage="0" bottom="0" percent="0" rank="0" text="Off Track" dxfId="2">
      <formula>NOT(ISERROR(SEARCH("Off Track",F3)))</formula>
    </cfRule>
  </conditionalFormatting>
  <conditionalFormatting sqref="E3">
    <cfRule type="cellIs" priority="5" operator="greaterThan" aboveAverage="0" equalAverage="0" bottom="0" percent="0" rank="0" text="" dxfId="3">
      <formula>0</formula>
    </cfRule>
    <cfRule type="cellIs" priority="6" operator="lessThan" aboveAverage="0" equalAverage="0" bottom="0" percent="0" rank="0" text="" dxfId="4">
      <formula>0</formula>
    </cfRule>
  </conditionalFormatting>
  <conditionalFormatting sqref="F4">
    <cfRule type="containsText" priority="7" operator="containsText" aboveAverage="0" equalAverage="0" bottom="0" percent="0" rank="0" text="On Track" dxfId="0">
      <formula>NOT(ISERROR(SEARCH("On Track",F4)))</formula>
    </cfRule>
    <cfRule type="containsText" priority="8" operator="containsText" aboveAverage="0" equalAverage="0" bottom="0" percent="0" rank="0" text="Warning" dxfId="1">
      <formula>NOT(ISERROR(SEARCH("Warning",F4)))</formula>
    </cfRule>
    <cfRule type="containsText" priority="9" operator="containsText" aboveAverage="0" equalAverage="0" bottom="0" percent="0" rank="0" text="Off Track" dxfId="2">
      <formula>NOT(ISERROR(SEARCH("Off Track",F4)))</formula>
    </cfRule>
  </conditionalFormatting>
  <conditionalFormatting sqref="E4">
    <cfRule type="cellIs" priority="10" operator="greaterThan" aboveAverage="0" equalAverage="0" bottom="0" percent="0" rank="0" text="" dxfId="3">
      <formula>0</formula>
    </cfRule>
    <cfRule type="cellIs" priority="11" operator="lessThan" aboveAverage="0" equalAverage="0" bottom="0" percent="0" rank="0" text="" dxfId="4">
      <formula>0</formula>
    </cfRule>
  </conditionalFormatting>
  <conditionalFormatting sqref="F5">
    <cfRule type="containsText" priority="12" operator="containsText" aboveAverage="0" equalAverage="0" bottom="0" percent="0" rank="0" text="On Track" dxfId="0">
      <formula>NOT(ISERROR(SEARCH("On Track",F5)))</formula>
    </cfRule>
    <cfRule type="containsText" priority="13" operator="containsText" aboveAverage="0" equalAverage="0" bottom="0" percent="0" rank="0" text="Warning" dxfId="1">
      <formula>NOT(ISERROR(SEARCH("Warning",F5)))</formula>
    </cfRule>
    <cfRule type="containsText" priority="14" operator="containsText" aboveAverage="0" equalAverage="0" bottom="0" percent="0" rank="0" text="Off Track" dxfId="2">
      <formula>NOT(ISERROR(SEARCH("Off Track",F5)))</formula>
    </cfRule>
  </conditionalFormatting>
  <conditionalFormatting sqref="E5">
    <cfRule type="cellIs" priority="15" operator="greaterThan" aboveAverage="0" equalAverage="0" bottom="0" percent="0" rank="0" text="" dxfId="3">
      <formula>0</formula>
    </cfRule>
    <cfRule type="cellIs" priority="16" operator="lessThan" aboveAverage="0" equalAverage="0" bottom="0" percent="0" rank="0" text="" dxfId="4">
      <formula>0</formula>
    </cfRule>
  </conditionalFormatting>
  <conditionalFormatting sqref="F6">
    <cfRule type="containsText" priority="17" operator="containsText" aboveAverage="0" equalAverage="0" bottom="0" percent="0" rank="0" text="On Track" dxfId="0">
      <formula>NOT(ISERROR(SEARCH("On Track",F6)))</formula>
    </cfRule>
    <cfRule type="containsText" priority="18" operator="containsText" aboveAverage="0" equalAverage="0" bottom="0" percent="0" rank="0" text="Warning" dxfId="1">
      <formula>NOT(ISERROR(SEARCH("Warning",F6)))</formula>
    </cfRule>
    <cfRule type="containsText" priority="19" operator="containsText" aboveAverage="0" equalAverage="0" bottom="0" percent="0" rank="0" text="Off Track" dxfId="2">
      <formula>NOT(ISERROR(SEARCH("Off Track",F6)))</formula>
    </cfRule>
  </conditionalFormatting>
  <conditionalFormatting sqref="E6">
    <cfRule type="cellIs" priority="20" operator="greaterThan" aboveAverage="0" equalAverage="0" bottom="0" percent="0" rank="0" text="" dxfId="3">
      <formula>0</formula>
    </cfRule>
    <cfRule type="cellIs" priority="21" operator="lessThan" aboveAverage="0" equalAverage="0" bottom="0" percent="0" rank="0" text="" dxfId="4">
      <formula>0</formula>
    </cfRule>
  </conditionalFormatting>
  <conditionalFormatting sqref="F8">
    <cfRule type="containsText" priority="22" operator="containsText" aboveAverage="0" equalAverage="0" bottom="0" percent="0" rank="0" text="On Track" dxfId="0">
      <formula>NOT(ISERROR(SEARCH("On Track",F8)))</formula>
    </cfRule>
    <cfRule type="containsText" priority="23" operator="containsText" aboveAverage="0" equalAverage="0" bottom="0" percent="0" rank="0" text="Warning" dxfId="1">
      <formula>NOT(ISERROR(SEARCH("Warning",F8)))</formula>
    </cfRule>
    <cfRule type="containsText" priority="24" operator="containsText" aboveAverage="0" equalAverage="0" bottom="0" percent="0" rank="0" text="Off Track" dxfId="2">
      <formula>NOT(ISERROR(SEARCH("Off Track",F8)))</formula>
    </cfRule>
  </conditionalFormatting>
  <conditionalFormatting sqref="E8">
    <cfRule type="cellIs" priority="25" operator="greaterThan" aboveAverage="0" equalAverage="0" bottom="0" percent="0" rank="0" text="" dxfId="3">
      <formula>0</formula>
    </cfRule>
    <cfRule type="cellIs" priority="26" operator="lessThan" aboveAverage="0" equalAverage="0" bottom="0" percent="0" rank="0" text="" dxfId="4">
      <formula>0</formula>
    </cfRule>
  </conditionalFormatting>
  <conditionalFormatting sqref="F9">
    <cfRule type="containsText" priority="27" operator="containsText" aboveAverage="0" equalAverage="0" bottom="0" percent="0" rank="0" text="On Track" dxfId="0">
      <formula>NOT(ISERROR(SEARCH("On Track",F9)))</formula>
    </cfRule>
    <cfRule type="containsText" priority="28" operator="containsText" aboveAverage="0" equalAverage="0" bottom="0" percent="0" rank="0" text="Warning" dxfId="1">
      <formula>NOT(ISERROR(SEARCH("Warning",F9)))</formula>
    </cfRule>
    <cfRule type="containsText" priority="29" operator="containsText" aboveAverage="0" equalAverage="0" bottom="0" percent="0" rank="0" text="Off Track" dxfId="2">
      <formula>NOT(ISERROR(SEARCH("Off Track",F9)))</formula>
    </cfRule>
  </conditionalFormatting>
  <conditionalFormatting sqref="E9">
    <cfRule type="cellIs" priority="30" operator="greaterThan" aboveAverage="0" equalAverage="0" bottom="0" percent="0" rank="0" text="" dxfId="3">
      <formula>0</formula>
    </cfRule>
    <cfRule type="cellIs" priority="31" operator="lessThan" aboveAverage="0" equalAverage="0" bottom="0" percent="0" rank="0" text="" dxfId="4">
      <formula>0</formula>
    </cfRule>
  </conditionalFormatting>
  <conditionalFormatting sqref="F10">
    <cfRule type="containsText" priority="32" operator="containsText" aboveAverage="0" equalAverage="0" bottom="0" percent="0" rank="0" text="On Track" dxfId="0">
      <formula>NOT(ISERROR(SEARCH("On Track",F10)))</formula>
    </cfRule>
    <cfRule type="containsText" priority="33" operator="containsText" aboveAverage="0" equalAverage="0" bottom="0" percent="0" rank="0" text="Warning" dxfId="1">
      <formula>NOT(ISERROR(SEARCH("Warning",F10)))</formula>
    </cfRule>
    <cfRule type="containsText" priority="34" operator="containsText" aboveAverage="0" equalAverage="0" bottom="0" percent="0" rank="0" text="Off Track" dxfId="2">
      <formula>NOT(ISERROR(SEARCH("Off Track",F10)))</formula>
    </cfRule>
  </conditionalFormatting>
  <conditionalFormatting sqref="E10">
    <cfRule type="cellIs" priority="35" operator="greaterThan" aboveAverage="0" equalAverage="0" bottom="0" percent="0" rank="0" text="" dxfId="3">
      <formula>0</formula>
    </cfRule>
    <cfRule type="cellIs" priority="36" operator="lessThan" aboveAverage="0" equalAverage="0" bottom="0" percent="0" rank="0" text="" dxfId="4">
      <formula>0</formula>
    </cfRule>
  </conditionalFormatting>
  <conditionalFormatting sqref="F11">
    <cfRule type="containsText" priority="37" operator="containsText" aboveAverage="0" equalAverage="0" bottom="0" percent="0" rank="0" text="On Track" dxfId="0">
      <formula>NOT(ISERROR(SEARCH("On Track",F11)))</formula>
    </cfRule>
    <cfRule type="containsText" priority="38" operator="containsText" aboveAverage="0" equalAverage="0" bottom="0" percent="0" rank="0" text="Warning" dxfId="1">
      <formula>NOT(ISERROR(SEARCH("Warning",F11)))</formula>
    </cfRule>
    <cfRule type="containsText" priority="39" operator="containsText" aboveAverage="0" equalAverage="0" bottom="0" percent="0" rank="0" text="Off Track" dxfId="2">
      <formula>NOT(ISERROR(SEARCH("Off Track",F11)))</formula>
    </cfRule>
  </conditionalFormatting>
  <conditionalFormatting sqref="E11">
    <cfRule type="cellIs" priority="40" operator="greaterThan" aboveAverage="0" equalAverage="0" bottom="0" percent="0" rank="0" text="" dxfId="3">
      <formula>0</formula>
    </cfRule>
    <cfRule type="cellIs" priority="41" operator="lessThan" aboveAverage="0" equalAverage="0" bottom="0" percent="0" rank="0" text="" dxfId="4">
      <formula>0</formula>
    </cfRule>
  </conditionalFormatting>
  <conditionalFormatting sqref="F13">
    <cfRule type="containsText" priority="42" operator="containsText" aboveAverage="0" equalAverage="0" bottom="0" percent="0" rank="0" text="On Track" dxfId="0">
      <formula>NOT(ISERROR(SEARCH("On Track",F13)))</formula>
    </cfRule>
    <cfRule type="containsText" priority="43" operator="containsText" aboveAverage="0" equalAverage="0" bottom="0" percent="0" rank="0" text="Warning" dxfId="1">
      <formula>NOT(ISERROR(SEARCH("Warning",F13)))</formula>
    </cfRule>
    <cfRule type="containsText" priority="44" operator="containsText" aboveAverage="0" equalAverage="0" bottom="0" percent="0" rank="0" text="Off Track" dxfId="2">
      <formula>NOT(ISERROR(SEARCH("Off Track",F13)))</formula>
    </cfRule>
  </conditionalFormatting>
  <conditionalFormatting sqref="E13">
    <cfRule type="cellIs" priority="45" operator="greaterThan" aboveAverage="0" equalAverage="0" bottom="0" percent="0" rank="0" text="" dxfId="3">
      <formula>0</formula>
    </cfRule>
    <cfRule type="cellIs" priority="46" operator="lessThan" aboveAverage="0" equalAverage="0" bottom="0" percent="0" rank="0" text="" dxfId="4">
      <formula>0</formula>
    </cfRule>
  </conditionalFormatting>
  <conditionalFormatting sqref="F14">
    <cfRule type="containsText" priority="47" operator="containsText" aboveAverage="0" equalAverage="0" bottom="0" percent="0" rank="0" text="On Track" dxfId="0">
      <formula>NOT(ISERROR(SEARCH("On Track",F14)))</formula>
    </cfRule>
    <cfRule type="containsText" priority="48" operator="containsText" aboveAverage="0" equalAverage="0" bottom="0" percent="0" rank="0" text="Warning" dxfId="1">
      <formula>NOT(ISERROR(SEARCH("Warning",F14)))</formula>
    </cfRule>
    <cfRule type="containsText" priority="49" operator="containsText" aboveAverage="0" equalAverage="0" bottom="0" percent="0" rank="0" text="Off Track" dxfId="2">
      <formula>NOT(ISERROR(SEARCH("Off Track",F14)))</formula>
    </cfRule>
  </conditionalFormatting>
  <conditionalFormatting sqref="E14">
    <cfRule type="cellIs" priority="50" operator="greaterThan" aboveAverage="0" equalAverage="0" bottom="0" percent="0" rank="0" text="" dxfId="3">
      <formula>0</formula>
    </cfRule>
    <cfRule type="cellIs" priority="51" operator="lessThan" aboveAverage="0" equalAverage="0" bottom="0" percent="0" rank="0" text="" dxfId="4">
      <formula>0</formula>
    </cfRule>
  </conditionalFormatting>
  <conditionalFormatting sqref="F15">
    <cfRule type="containsText" priority="52" operator="containsText" aboveAverage="0" equalAverage="0" bottom="0" percent="0" rank="0" text="On Track" dxfId="0">
      <formula>NOT(ISERROR(SEARCH("On Track",F15)))</formula>
    </cfRule>
    <cfRule type="containsText" priority="53" operator="containsText" aboveAverage="0" equalAverage="0" bottom="0" percent="0" rank="0" text="Warning" dxfId="1">
      <formula>NOT(ISERROR(SEARCH("Warning",F15)))</formula>
    </cfRule>
    <cfRule type="containsText" priority="54" operator="containsText" aboveAverage="0" equalAverage="0" bottom="0" percent="0" rank="0" text="Off Track" dxfId="2">
      <formula>NOT(ISERROR(SEARCH("Off Track",F15)))</formula>
    </cfRule>
  </conditionalFormatting>
  <conditionalFormatting sqref="E15">
    <cfRule type="cellIs" priority="55" operator="greaterThan" aboveAverage="0" equalAverage="0" bottom="0" percent="0" rank="0" text="" dxfId="3">
      <formula>0</formula>
    </cfRule>
    <cfRule type="cellIs" priority="56" operator="lessThan" aboveAverage="0" equalAverage="0" bottom="0" percent="0" rank="0" text="" dxfId="4">
      <formula>0</formula>
    </cfRule>
  </conditionalFormatting>
  <conditionalFormatting sqref="F16">
    <cfRule type="containsText" priority="57" operator="containsText" aboveAverage="0" equalAverage="0" bottom="0" percent="0" rank="0" text="On Track" dxfId="0">
      <formula>NOT(ISERROR(SEARCH("On Track",F16)))</formula>
    </cfRule>
    <cfRule type="containsText" priority="58" operator="containsText" aboveAverage="0" equalAverage="0" bottom="0" percent="0" rank="0" text="Warning" dxfId="1">
      <formula>NOT(ISERROR(SEARCH("Warning",F16)))</formula>
    </cfRule>
    <cfRule type="containsText" priority="59" operator="containsText" aboveAverage="0" equalAverage="0" bottom="0" percent="0" rank="0" text="Off Track" dxfId="2">
      <formula>NOT(ISERROR(SEARCH("Off Track",F16)))</formula>
    </cfRule>
  </conditionalFormatting>
  <conditionalFormatting sqref="E16">
    <cfRule type="cellIs" priority="60" operator="greaterThan" aboveAverage="0" equalAverage="0" bottom="0" percent="0" rank="0" text="" dxfId="3">
      <formula>0</formula>
    </cfRule>
    <cfRule type="cellIs" priority="61" operator="lessThan" aboveAverage="0" equalAverage="0" bottom="0" percent="0" rank="0" text="" dxfId="4">
      <formula>0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LibreOffice/26.2.1.2$MacOSX_AARCH64 LibreOffice_project/8399f6259d8c87f40e7255cdb3c9b958f5e08948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2026-03-22T19:10:18Z</dcterms:created>
  <dc:creator>Bob Evers</dc:creator>
  <dc:description/>
  <dc:language>en-US</dc:language>
  <cp:lastModifiedBy>Bob Evers</cp:lastModifiedBy>
  <dcterms:modified xsi:type="dcterms:W3CDTF">2026-04-11T16:07:17Z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