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3.xml" ContentType="application/vnd.ms-office.chartstyle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olors2.xml" ContentType="application/vnd.ms-office.chartcolorstyle+xml"/>
  <Override PartName="/xl/charts/style1.xml" ContentType="application/vnd.ms-office.chartstyle+xml"/>
  <Override PartName="/xl/charts/style4.xml" ContentType="application/vnd.ms-office.chartstyle+xml"/>
  <Override PartName="/xl/charts/colors3.xml" ContentType="application/vnd.ms-office.chartcolor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Monthly Income Statement" sheetId="1" state="visible" r:id="rId3"/>
    <sheet name="Quarterly Comparison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<sst xmlns="http://schemas.openxmlformats.org/spreadsheetml/2006/main" count="164" uniqueCount="65">
  <si>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</si>
  <si>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</si>
  <si>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</si>
  <si>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</si>
  <si>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</si>
  <si>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</si>
  <si>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</si>
  <si>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</si>
  <si>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</si>
  <si>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</si>
  <si>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</si>
  <si>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</si>
  <si>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</si>
  <si>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Full Year</t>
  </si>
  <si>
    <t xml:space="preserve">% of Revenue</t>
  </si>
  <si>
    <t xml:space="preserve">Revenue</t>
  </si>
  <si>
    <t xml:space="preserve">Retainer Contracts</t>
  </si>
  <si>
    <t xml:space="preserve">Project-Based Fees</t>
  </si>
  <si>
    <t xml:space="preserve">Advisory &amp; Strategy</t>
  </si>
  <si>
    <t xml:space="preserve">Workshops &amp; Training</t>
  </si>
  <si>
    <t xml:space="preserve">Speaking Fees</t>
  </si>
  <si>
    <t xml:space="preserve">Total Revenue</t>
  </si>
  <si>
    <t xml:space="preserve">Cost of Goods Sold</t>
  </si>
  <si>
    <t xml:space="preserve">Subcontractor Fees</t>
  </si>
  <si>
    <t xml:space="preserve">Research &amp; Data Access</t>
  </si>
  <si>
    <t xml:space="preserve">Travel &amp; Client Visits</t>
  </si>
  <si>
    <t xml:space="preserve">Presentation Materials</t>
  </si>
  <si>
    <t xml:space="preserve">Software &amp; Tools</t>
  </si>
  <si>
    <t xml:space="preserve">Total COGS</t>
  </si>
  <si>
    <t xml:space="preserve">Gross Profit</t>
  </si>
  <si>
    <t xml:space="preserve">Gross Margin %</t>
  </si>
  <si>
    <t xml:space="preserve">Operating Expenses</t>
  </si>
  <si>
    <t xml:space="preserve">Salaries &amp; Benefits</t>
  </si>
  <si>
    <t xml:space="preserve">Office Rent</t>
  </si>
  <si>
    <t xml:space="preserve">Utilities</t>
  </si>
  <si>
    <t xml:space="preserve">Marketing &amp; Business Dev</t>
  </si>
  <si>
    <t xml:space="preserve">Insurance</t>
  </si>
  <si>
    <t xml:space="preserve">Legal &amp; Accounting</t>
  </si>
  <si>
    <t xml:space="preserve">Professional Development</t>
  </si>
  <si>
    <t xml:space="preserve">Software &amp; Subscriptions</t>
  </si>
  <si>
    <t xml:space="preserve">Other Operating Expenses</t>
  </si>
  <si>
    <t xml:space="preserve">Total Operating Expenses</t>
  </si>
  <si>
    <t xml:space="preserve">Operating Income (EBIT)</t>
  </si>
  <si>
    <t xml:space="preserve">Operating Margin %</t>
  </si>
  <si>
    <t xml:space="preserve">Other Income / (Expenses)</t>
  </si>
  <si>
    <t xml:space="preserve">Interest Income</t>
  </si>
  <si>
    <t xml:space="preserve">Interest Expense</t>
  </si>
  <si>
    <t xml:space="preserve">Gains / (Losses) on Assets</t>
  </si>
  <si>
    <t xml:space="preserve">Total Other Income / (Expenses)</t>
  </si>
  <si>
    <t xml:space="preserve">Income Before Tax</t>
  </si>
  <si>
    <t xml:space="preserve">Tax Provision</t>
  </si>
  <si>
    <t xml:space="preserve">Net Income</t>
  </si>
  <si>
    <t xml:space="preserve">Net Margin %</t>
  </si>
  <si>
    <t xml:space="preserve">Q1</t>
  </si>
  <si>
    <t xml:space="preserve">Q2</t>
  </si>
  <si>
    <t xml:space="preserve">Q3</t>
  </si>
  <si>
    <t xml:space="preserve">Q4</t>
  </si>
  <si>
    <t xml:space="preserve">QoQ Change %</t>
  </si>
  <si>
    <t xml:space="preserve">Revenue Composition by Month</t>
  </si>
  <si>
    <t xml:space="preserve">Month</t>
  </si>
  <si>
    <t xml:space="preserve">Margin Trend by Month</t>
  </si>
  <si>
    <t xml:space="preserve">Operating Expense Breakdown</t>
  </si>
  <si>
    <t xml:space="preserve">Full Year Amount</t>
  </si>
  <si>
    <t xml:space="preserve">Quarterly Net Income</t>
  </si>
  <si>
    <t xml:space="preserve">Metric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</si>
</sst>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[RED]&quot;($&quot;#,##0\);\-"/>
    <numFmt numFmtId="166" formatCode="0.0%"/>
    <numFmt numFmtId="167" formatCode="\$#,##0;&quot;($&quot;#,##0\);\-"/>
  </numFmts>
  <fonts count="17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sz val="11"/>
      <color rgb="FF0F172A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sz val="11"/>
      <color theme="1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b val="true"/>
      <sz val="11"/>
      <color rgb="FFFFFFFF"/>
      <name val="Aptos"/>
      <family val="0"/>
      <charset val="1"/>
    </font>
    <font>
      <b val="true"/>
      <sz val="18"/>
      <color rgb="FF1A3A2A"/>
      <name val="Aptos"/>
      <family val="0"/>
      <charset val="1"/>
    </font>
    <font>
      <i val="true"/>
      <sz val="9"/>
      <color rgb="FF6B7280"/>
      <name val="Aptos"/>
      <family val="0"/>
      <charset val="1"/>
    </font>
    <font>
      <b val="true"/>
      <sz val="13"/>
      <color rgb="FF1A3A2A"/>
      <name val="Aptos"/>
      <family val="0"/>
      <charset val="1"/>
    </font>
    <font>
      <b val="true"/>
      <sz val="12"/>
      <color rgb="FF1A3A2A"/>
      <name val="Aptos"/>
      <family val="2"/>
    </font>
    <font>
      <sz val="9"/>
      <color rgb="FF595959"/>
      <name val="Aptos Narrow"/>
      <family val="2"/>
    </font>
    <font>
      <sz val="9"/>
      <color rgb="FF59595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1E4D3A"/>
      </patternFill>
    </fill>
    <fill>
      <patternFill patternType="solid">
        <fgColor rgb="FFECFDF5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dashed">
        <color rgb="FFD1D5DB"/>
      </top>
      <bottom/>
      <diagonal/>
    </border>
    <border diagonalUp="false" diagonalDown="false">
      <left/>
      <right/>
      <top style="thin">
        <color rgb="FFA7F3D0"/>
      </top>
      <bottom style="medium">
        <color rgb="FF1A3A2A"/>
      </bottom>
      <diagonal/>
    </border>
    <border diagonalUp="false" diagonalDown="false">
      <left/>
      <right/>
      <top style="thin">
        <color rgb="FFA7F3D0"/>
      </top>
      <bottom/>
      <diagonal/>
    </border>
    <border diagonalUp="false" diagonalDown="false">
      <left/>
      <right/>
      <top style="medium">
        <color rgb="FF1A3A2A"/>
      </top>
      <bottom style="dashed">
        <color rgb="FFD1D5DB"/>
      </bottom>
      <diagonal/>
    </border>
    <border diagonalUp="false" diagonalDown="false">
      <left/>
      <right/>
      <top/>
      <bottom style="medium">
        <color rgb="FF1A3A2A"/>
      </bottom>
      <diagonal/>
    </border>
    <border diagonalUp="false" diagonalDown="false">
      <left/>
      <right/>
      <top/>
      <bottom style="thin">
        <color rgb="FF1A3A2A"/>
      </bottom>
      <diagonal/>
    </border>
    <border diagonalUp="false" diagonalDown="false">
      <left/>
      <right/>
      <top style="dashed">
        <color rgb="FFD1D5DB"/>
      </top>
      <bottom style="medium">
        <color rgb="FF1A3A2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5CE8B5"/>
      <rgbColor rgb="FF800000"/>
      <rgbColor rgb="FF008000"/>
      <rgbColor rgb="FF000080"/>
      <rgbColor rgb="FF808000"/>
      <rgbColor rgb="FF800080"/>
      <rgbColor rgb="FF156082"/>
      <rgbColor rgb="FFD9D9D9"/>
      <rgbColor rgb="FF595959"/>
      <rgbColor rgb="FF9999FF"/>
      <rgbColor rgb="FF993366"/>
      <rgbColor rgb="FFF8FAFC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7F3D0"/>
      <rgbColor rgb="FFFFFF99"/>
      <rgbColor rgb="FF6EE7B7"/>
      <rgbColor rgb="FFFF99CC"/>
      <rgbColor rgb="FFCC99FF"/>
      <rgbColor rgb="FFFFCC99"/>
      <rgbColor rgb="FF3366FF"/>
      <rgbColor rgb="FF34D399"/>
      <rgbColor rgb="FF99CC00"/>
      <rgbColor rgb="FFFBBF24"/>
      <rgbColor rgb="FFF59E0B"/>
      <rgbColor rgb="FFEF4444"/>
      <rgbColor rgb="FF6B7280"/>
      <rgbColor rgb="FF969696"/>
      <rgbColor rgb="FF1E4D3A"/>
      <rgbColor rgb="FF339966"/>
      <rgbColor rgb="FF0F172A"/>
      <rgbColor rgb="FF333300"/>
      <rgbColor rgb="FF993300"/>
      <rgbColor rgb="FF993366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Revenue Composition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Dashboard!$B$6</c:f>
              <c:strCache>
                <c:ptCount val="1"/>
                <c:pt idx="0">
                  <c:v>Retainer Contracts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Dashboard!$B$7:$B$18</c:f>
              <c:numCache>
                <c:formatCode>\$#,##0;[RED]"($"#,##0\);\-</c:formatCode>
                <c:ptCount val="12"/>
                <c:pt idx="0">
                  <c:v>128010</c:v>
                </c:pt>
                <c:pt idx="1">
                  <c:v>137920</c:v>
                </c:pt>
                <c:pt idx="2">
                  <c:v>151690</c:v>
                </c:pt>
                <c:pt idx="3">
                  <c:v>156950</c:v>
                </c:pt>
                <c:pt idx="4">
                  <c:v>159560</c:v>
                </c:pt>
                <c:pt idx="5">
                  <c:v>143360</c:v>
                </c:pt>
                <c:pt idx="6">
                  <c:v>125260</c:v>
                </c:pt>
                <c:pt idx="7">
                  <c:v>123640</c:v>
                </c:pt>
                <c:pt idx="8">
                  <c:v>165520</c:v>
                </c:pt>
                <c:pt idx="9">
                  <c:v>173670</c:v>
                </c:pt>
                <c:pt idx="10">
                  <c:v>166810</c:v>
                </c:pt>
                <c:pt idx="11">
                  <c:v>122930</c:v>
                </c:pt>
              </c:numCache>
            </c:numRef>
          </c:val>
        </c:ser>
        <c:ser>
          <c:idx val="1"/>
          <c:order val="1"/>
          <c:tx>
            <c:strRef>
              <c:f>Dashboard!$C$6</c:f>
              <c:strCache>
                <c:ptCount val="1"/>
                <c:pt idx="0">
                  <c:v>Project-Based Fees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Dashboard!$C$7:$C$18</c:f>
              <c:numCache>
                <c:formatCode>\$#,##0;[RED]"($"#,##0\);\-</c:formatCode>
                <c:ptCount val="12"/>
                <c:pt idx="0">
                  <c:v>49160</c:v>
                </c:pt>
                <c:pt idx="1">
                  <c:v>52600</c:v>
                </c:pt>
                <c:pt idx="2">
                  <c:v>58430</c:v>
                </c:pt>
                <c:pt idx="3">
                  <c:v>60790</c:v>
                </c:pt>
                <c:pt idx="4">
                  <c:v>59710</c:v>
                </c:pt>
                <c:pt idx="5">
                  <c:v>53100</c:v>
                </c:pt>
                <c:pt idx="6">
                  <c:v>46230</c:v>
                </c:pt>
                <c:pt idx="7">
                  <c:v>45820</c:v>
                </c:pt>
                <c:pt idx="8">
                  <c:v>61810</c:v>
                </c:pt>
                <c:pt idx="9">
                  <c:v>65710</c:v>
                </c:pt>
                <c:pt idx="10">
                  <c:v>64070</c:v>
                </c:pt>
                <c:pt idx="11">
                  <c:v>45660</c:v>
                </c:pt>
              </c:numCache>
            </c:numRef>
          </c:val>
        </c:ser>
        <c:ser>
          <c:idx val="2"/>
          <c:order val="2"/>
          <c:tx>
            <c:strRef>
              <c:f>Dashboard!$D$6</c:f>
              <c:strCache>
                <c:ptCount val="1"/>
                <c:pt idx="0">
                  <c:v>Advisory &amp; Strategy</c:v>
                </c:pt>
              </c:strCache>
            </c:strRef>
          </c:tx>
          <c:spPr>
            <a:solidFill>
              <a:srgbClr val="6EE7B7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Dashboard!$D$7:$D$18</c:f>
              <c:numCache>
                <c:formatCode>\$#,##0;[RED]"($"#,##0\);\-</c:formatCode>
                <c:ptCount val="12"/>
                <c:pt idx="0">
                  <c:v>12290</c:v>
                </c:pt>
                <c:pt idx="1">
                  <c:v>11690</c:v>
                </c:pt>
                <c:pt idx="2">
                  <c:v>16850</c:v>
                </c:pt>
                <c:pt idx="3">
                  <c:v>19890</c:v>
                </c:pt>
                <c:pt idx="4">
                  <c:v>22650</c:v>
                </c:pt>
                <c:pt idx="5">
                  <c:v>22120</c:v>
                </c:pt>
                <c:pt idx="6">
                  <c:v>14910</c:v>
                </c:pt>
                <c:pt idx="7">
                  <c:v>13090</c:v>
                </c:pt>
                <c:pt idx="8">
                  <c:v>16760</c:v>
                </c:pt>
                <c:pt idx="9">
                  <c:v>16430</c:v>
                </c:pt>
                <c:pt idx="10">
                  <c:v>21760</c:v>
                </c:pt>
                <c:pt idx="11">
                  <c:v>19670</c:v>
                </c:pt>
              </c:numCache>
            </c:numRef>
          </c:val>
        </c:ser>
        <c:ser>
          <c:idx val="3"/>
          <c:order val="3"/>
          <c:tx>
            <c:strRef>
              <c:f>Dashboard!$E$6</c:f>
              <c:strCache>
                <c:ptCount val="1"/>
                <c:pt idx="0">
                  <c:v>Workshops &amp; Training</c:v>
                </c:pt>
              </c:strCache>
            </c:strRef>
          </c:tx>
          <c:spPr>
            <a:solidFill>
              <a:srgbClr val="F59E0B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Dashboard!$E$7:$E$18</c:f>
              <c:numCache>
                <c:formatCode>\$#,##0;[RED]"($"#,##0\);\-</c:formatCode>
                <c:ptCount val="12"/>
                <c:pt idx="0">
                  <c:v>22530</c:v>
                </c:pt>
                <c:pt idx="1">
                  <c:v>23380</c:v>
                </c:pt>
                <c:pt idx="2">
                  <c:v>26970</c:v>
                </c:pt>
                <c:pt idx="3">
                  <c:v>28740</c:v>
                </c:pt>
                <c:pt idx="4">
                  <c:v>28820</c:v>
                </c:pt>
                <c:pt idx="5">
                  <c:v>26550</c:v>
                </c:pt>
                <c:pt idx="6">
                  <c:v>23860</c:v>
                </c:pt>
                <c:pt idx="7">
                  <c:v>24000</c:v>
                </c:pt>
                <c:pt idx="8">
                  <c:v>30380</c:v>
                </c:pt>
                <c:pt idx="9">
                  <c:v>31680</c:v>
                </c:pt>
                <c:pt idx="10">
                  <c:v>30220</c:v>
                </c:pt>
                <c:pt idx="11">
                  <c:v>24590</c:v>
                </c:pt>
              </c:numCache>
            </c:numRef>
          </c:val>
        </c:ser>
        <c:ser>
          <c:idx val="4"/>
          <c:order val="4"/>
          <c:tx>
            <c:strRef>
              <c:f>Dashboard!$F$6</c:f>
              <c:strCache>
                <c:ptCount val="1"/>
                <c:pt idx="0">
                  <c:v>Speaking Fees</c:v>
                </c:pt>
              </c:strCache>
            </c:strRef>
          </c:tx>
          <c:spPr>
            <a:solidFill>
              <a:srgbClr val="EF4444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Dashboard!$F$7:$F$18</c:f>
              <c:numCache>
                <c:formatCode>\$#,##0;[RED]"($"#,##0\);\-</c:formatCode>
                <c:ptCount val="12"/>
                <c:pt idx="0">
                  <c:v>3070</c:v>
                </c:pt>
                <c:pt idx="1">
                  <c:v>2920</c:v>
                </c:pt>
                <c:pt idx="2">
                  <c:v>3600</c:v>
                </c:pt>
                <c:pt idx="3">
                  <c:v>3870</c:v>
                </c:pt>
                <c:pt idx="4">
                  <c:v>3910</c:v>
                </c:pt>
                <c:pt idx="5">
                  <c:v>3540</c:v>
                </c:pt>
                <c:pt idx="6">
                  <c:v>3130</c:v>
                </c:pt>
                <c:pt idx="7">
                  <c:v>2910</c:v>
                </c:pt>
                <c:pt idx="8">
                  <c:v>3770</c:v>
                </c:pt>
                <c:pt idx="9">
                  <c:v>3760</c:v>
                </c:pt>
                <c:pt idx="10">
                  <c:v>3630</c:v>
                </c:pt>
                <c:pt idx="11">
                  <c:v>3510</c:v>
                </c:pt>
              </c:numCache>
            </c:numRef>
          </c:val>
        </c:ser>
        <c:gapWidth val="150"/>
        <c:overlap val="100"/>
        <c:axId val="10596471"/>
        <c:axId val="22263472"/>
      </c:barChart>
      <c:catAx>
        <c:axId val="105964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22263472"/>
        <c:crosses val="autoZero"/>
        <c:auto val="1"/>
        <c:lblAlgn val="ctr"/>
        <c:lblOffset val="100"/>
        <c:noMultiLvlLbl val="0"/>
      </c:catAx>
      <c:valAx>
        <c:axId val="22263472"/>
        <c:scaling>
          <c:orientation val="minMax"/>
        </c:scaling>
        <c:delete val="0"/>
        <c:axPos val="l"/>
        <c:numFmt formatCode="\$#,##0;[RED]&quot;($&quot;#,##0\);\-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10596471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255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Gross vs Operating vs Net Margin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Dashboard!$B$21</c:f>
              <c:strCache>
                <c:ptCount val="1"/>
                <c:pt idx="0">
                  <c:v>Gross Margin %</c:v>
                </c:pt>
              </c:strCache>
            </c:strRef>
          </c:tx>
          <c:spPr>
            <a:solidFill>
              <a:srgbClr val="1A3A2A"/>
            </a:solidFill>
            <a:ln cap="rnd" w="28440">
              <a:solidFill>
                <a:srgbClr val="1A3A2A"/>
              </a:solidFill>
              <a:round/>
            </a:ln>
          </c:spPr>
          <c:marker>
            <c:symbol val="circle"/>
            <c:size val="6"/>
            <c:spPr>
              <a:solidFill>
                <a:srgbClr val="1A3A2A"/>
              </a:solidFill>
            </c:spPr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Dashboard!$A$22:$A$33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Dashboard!$B$22:$B$33</c:f>
              <c:numCache>
                <c:formatCode>0.0%</c:formatCode>
                <c:ptCount val="12"/>
                <c:pt idx="0">
                  <c:v>0.615642146377755</c:v>
                </c:pt>
                <c:pt idx="1">
                  <c:v>0.616778259157149</c:v>
                </c:pt>
                <c:pt idx="2">
                  <c:v>0.61827288964821</c:v>
                </c:pt>
                <c:pt idx="3">
                  <c:v>0.618413262285376</c:v>
                </c:pt>
                <c:pt idx="4">
                  <c:v>0.620389586746769</c:v>
                </c:pt>
                <c:pt idx="5">
                  <c:v>0.619696786906342</c:v>
                </c:pt>
                <c:pt idx="6">
                  <c:v>0.615867660152772</c:v>
                </c:pt>
                <c:pt idx="7">
                  <c:v>0.616824214647188</c:v>
                </c:pt>
                <c:pt idx="8">
                  <c:v>0.617811960897067</c:v>
                </c:pt>
                <c:pt idx="9">
                  <c:v>0.618334763948498</c:v>
                </c:pt>
                <c:pt idx="10">
                  <c:v>0.6201612621732</c:v>
                </c:pt>
                <c:pt idx="11">
                  <c:v>0.616472545757072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Dashboard!$C$21</c:f>
              <c:strCache>
                <c:ptCount val="1"/>
                <c:pt idx="0">
                  <c:v>Operating Margin %</c:v>
                </c:pt>
              </c:strCache>
            </c:strRef>
          </c:tx>
          <c:spPr>
            <a:solidFill>
              <a:srgbClr val="34D399"/>
            </a:solidFill>
            <a:ln cap="rnd" w="28440">
              <a:solidFill>
                <a:srgbClr val="34D399"/>
              </a:solidFill>
              <a:round/>
            </a:ln>
          </c:spPr>
          <c:marker>
            <c:symbol val="circle"/>
            <c:size val="6"/>
            <c:spPr>
              <a:solidFill>
                <a:srgbClr val="34D399"/>
              </a:solidFill>
            </c:spPr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Dashboard!$A$22:$A$33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Dashboard!$C$22:$C$33</c:f>
              <c:numCache>
                <c:formatCode>0.0%</c:formatCode>
                <c:ptCount val="12"/>
                <c:pt idx="0">
                  <c:v>0.376453082860597</c:v>
                </c:pt>
                <c:pt idx="1">
                  <c:v>0.364798039473108</c:v>
                </c:pt>
                <c:pt idx="2">
                  <c:v>0.394773627397686</c:v>
                </c:pt>
                <c:pt idx="3">
                  <c:v>0.402161042036708</c:v>
                </c:pt>
                <c:pt idx="4">
                  <c:v>0.414636810486073</c:v>
                </c:pt>
                <c:pt idx="5">
                  <c:v>0.419793300357904</c:v>
                </c:pt>
                <c:pt idx="6">
                  <c:v>0.415202211912461</c:v>
                </c:pt>
                <c:pt idx="7">
                  <c:v>0.418122791941182</c:v>
                </c:pt>
                <c:pt idx="8">
                  <c:v>0.412054341575618</c:v>
                </c:pt>
                <c:pt idx="9">
                  <c:v>0.406283261802575</c:v>
                </c:pt>
                <c:pt idx="10">
                  <c:v>0.40116583475863</c:v>
                </c:pt>
                <c:pt idx="11">
                  <c:v>0.420872619707894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Dashboard!$D$21</c:f>
              <c:strCache>
                <c:ptCount val="1"/>
                <c:pt idx="0">
                  <c:v>Net Margin %</c:v>
                </c:pt>
              </c:strCache>
            </c:strRef>
          </c:tx>
          <c:spPr>
            <a:solidFill>
              <a:srgbClr val="F59E0B"/>
            </a:solidFill>
            <a:ln cap="rnd" w="28440">
              <a:solidFill>
                <a:srgbClr val="F59E0B"/>
              </a:solidFill>
              <a:round/>
            </a:ln>
          </c:spPr>
          <c:marker>
            <c:symbol val="circle"/>
            <c:size val="6"/>
            <c:spPr>
              <a:solidFill>
                <a:srgbClr val="F59E0B"/>
              </a:solidFill>
            </c:spPr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Dashboard!$A$22:$A$33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Dashboard!$D$22:$D$33</c:f>
              <c:numCache>
                <c:formatCode>0.0%</c:formatCode>
                <c:ptCount val="12"/>
                <c:pt idx="0">
                  <c:v>0.368083325583558</c:v>
                </c:pt>
                <c:pt idx="1">
                  <c:v>0.361297098595247</c:v>
                </c:pt>
                <c:pt idx="2">
                  <c:v>0.386231265046206</c:v>
                </c:pt>
                <c:pt idx="3">
                  <c:v>0.391614860864417</c:v>
                </c:pt>
                <c:pt idx="4">
                  <c:v>0.40134716912434</c:v>
                </c:pt>
                <c:pt idx="5">
                  <c:v>0.404512003860538</c:v>
                </c:pt>
                <c:pt idx="6">
                  <c:v>0.39762875486199</c:v>
                </c:pt>
                <c:pt idx="7">
                  <c:v>0.400697030459276</c:v>
                </c:pt>
                <c:pt idx="8">
                  <c:v>0.401811385853939</c:v>
                </c:pt>
                <c:pt idx="9">
                  <c:v>0.398386266094421</c:v>
                </c:pt>
                <c:pt idx="10">
                  <c:v>0.394533840622709</c:v>
                </c:pt>
                <c:pt idx="11">
                  <c:v>0.396607506008504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250861"/>
        <c:axId val="74627895"/>
      </c:lineChart>
      <c:catAx>
        <c:axId val="9125086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74627895"/>
        <c:crosses val="autoZero"/>
        <c:auto val="1"/>
        <c:lblAlgn val="ctr"/>
        <c:lblOffset val="100"/>
        <c:noMultiLvlLbl val="0"/>
      </c:catAx>
      <c:valAx>
        <c:axId val="74627895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91250861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255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Operating Expense 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doughnutChart>
        <c:varyColors val="1"/>
        <c:ser>
          <c:idx val="0"/>
          <c:order val="0"/>
          <c:tx>
            <c:strRef>
              <c:f>Dashboard!$B$37</c:f>
              <c:strCache>
                <c:ptCount val="1"/>
                <c:pt idx="0">
                  <c:v>Full Year Amount</c:v>
                </c:pt>
              </c:strCache>
            </c:strRef>
          </c:tx>
          <c:spPr>
            <a:solidFill>
              <a:srgbClr val="156082"/>
            </a:solidFill>
            <a:ln w="12600">
              <a:noFill/>
            </a:ln>
          </c:spPr>
          <c:explosion val="0"/>
          <c:dPt>
            <c:idx val="0"/>
            <c:spPr>
              <a:solidFill>
                <a:srgbClr val="1A3A2A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"/>
            <c:spPr>
              <a:solidFill>
                <a:srgbClr val="34D399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2"/>
            <c:spPr>
              <a:solidFill>
                <a:srgbClr val="6EE7B7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3"/>
            <c:spPr>
              <a:solidFill>
                <a:srgbClr val="F59E0B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4"/>
            <c:spPr>
              <a:solidFill>
                <a:srgbClr val="EF4444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5"/>
            <c:spPr>
              <a:solidFill>
                <a:srgbClr val="1E4D3A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6"/>
            <c:spPr>
              <a:solidFill>
                <a:srgbClr val="5CE8B5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7"/>
            <c:spPr>
              <a:solidFill>
                <a:srgbClr val="A7F3D0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8"/>
            <c:spPr>
              <a:solidFill>
                <a:srgbClr val="FBBF24"/>
              </a:solidFill>
              <a:ln w="19080">
                <a:solidFill>
                  <a:schemeClr val="lt1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Dashboard!$A$38:$A$46</c:f>
              <c:strCache>
                <c:ptCount val="9"/>
                <c:pt idx="0">
                  <c:v>Salaries &amp; Benefits</c:v>
                </c:pt>
                <c:pt idx="1">
                  <c:v>Office Rent</c:v>
                </c:pt>
                <c:pt idx="2">
                  <c:v>Utilities</c:v>
                </c:pt>
                <c:pt idx="3">
                  <c:v>Marketing &amp; Business Dev</c:v>
                </c:pt>
                <c:pt idx="4">
                  <c:v>Insurance</c:v>
                </c:pt>
                <c:pt idx="5">
                  <c:v>Legal &amp; Accounting</c:v>
                </c:pt>
                <c:pt idx="6">
                  <c:v>Professional Development</c:v>
                </c:pt>
                <c:pt idx="7">
                  <c:v>Software &amp; Subscriptions</c:v>
                </c:pt>
                <c:pt idx="8">
                  <c:v>Other Operating Expenses</c:v>
                </c:pt>
              </c:strCache>
            </c:strRef>
          </c:cat>
          <c:val>
            <c:numRef>
              <c:f>Dashboard!$B$38:$B$46</c:f>
              <c:numCache>
                <c:formatCode>\$#,##0;[RED]"($"#,##0\);\-</c:formatCode>
                <c:ptCount val="9"/>
                <c:pt idx="0">
                  <c:v>406460</c:v>
                </c:pt>
                <c:pt idx="1">
                  <c:v>85980</c:v>
                </c:pt>
                <c:pt idx="2">
                  <c:v>33650</c:v>
                </c:pt>
                <c:pt idx="3">
                  <c:v>37740</c:v>
                </c:pt>
                <c:pt idx="4">
                  <c:v>20060</c:v>
                </c:pt>
                <c:pt idx="5">
                  <c:v>11820</c:v>
                </c:pt>
                <c:pt idx="6">
                  <c:v>11640</c:v>
                </c:pt>
                <c:pt idx="7">
                  <c:v>12910</c:v>
                </c:pt>
                <c:pt idx="8">
                  <c:v>19490</c:v>
                </c:pt>
              </c:numCache>
            </c:numRef>
          </c:val>
        </c:ser>
        <c:firstSliceAng val="0"/>
        <c:holeSize val="50"/>
      </c:doughnutChart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255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Quarterly Revenue &amp; Net Income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Dashboard!$A$51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Dashboard!$B$50:$E$50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Dashboard!$B$51:$E$51</c:f>
              <c:numCache>
                <c:formatCode>\$#,##0;[RED]"($"#,##0\);\-</c:formatCode>
                <c:ptCount val="4"/>
                <c:pt idx="0">
                  <c:v>261190</c:v>
                </c:pt>
                <c:pt idx="1">
                  <c:v>316650</c:v>
                </c:pt>
                <c:pt idx="2">
                  <c:v>280580</c:v>
                </c:pt>
                <c:pt idx="3">
                  <c:v>314870</c:v>
                </c:pt>
              </c:numCache>
            </c:numRef>
          </c:val>
        </c:ser>
        <c:ser>
          <c:idx val="1"/>
          <c:order val="1"/>
          <c:tx>
            <c:strRef>
              <c:f>Dashboard!$A$52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Dashboard!$B$50:$E$50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Dashboard!$B$52:$E$52</c:f>
              <c:numCache>
                <c:formatCode>\$#,##0;[RED]"($"#,##0\);\-</c:formatCode>
                <c:ptCount val="4"/>
                <c:pt idx="0">
                  <c:v>701110</c:v>
                </c:pt>
                <c:pt idx="1">
                  <c:v>793560</c:v>
                </c:pt>
                <c:pt idx="2">
                  <c:v>701090</c:v>
                </c:pt>
                <c:pt idx="3">
                  <c:v>794100</c:v>
                </c:pt>
              </c:numCache>
            </c:numRef>
          </c:val>
        </c:ser>
        <c:gapWidth val="219"/>
        <c:overlap val="-27"/>
        <c:axId val="42660254"/>
        <c:axId val="25924029"/>
      </c:barChart>
      <c:catAx>
        <c:axId val="426602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25924029"/>
        <c:crosses val="autoZero"/>
        <c:auto val="1"/>
        <c:lblAlgn val="ctr"/>
        <c:lblOffset val="100"/>
        <c:noMultiLvlLbl val="0"/>
      </c:catAx>
      <c:valAx>
        <c:axId val="25924029"/>
        <c:scaling>
          <c:orientation val="minMax"/>
        </c:scaling>
        <c:delete val="0"/>
        <c:axPos val="l"/>
        <c:numFmt formatCode="\$#,##0;[RED]&quot;($&quot;#,##0\);\-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4266025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25560">
      <a:noFill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4</xdr:row>
      <xdr:rowOff>0</xdr:rowOff>
    </xdr:from>
    <xdr:to>
      <xdr:col>11</xdr:col>
      <xdr:colOff>444240</xdr:colOff>
      <xdr:row>17</xdr:row>
      <xdr:rowOff>101160</xdr:rowOff>
    </xdr:to>
    <xdr:graphicFrame>
      <xdr:nvGraphicFramePr>
        <xdr:cNvPr id="1" name="Chart 1"/>
        <xdr:cNvGraphicFramePr/>
      </xdr:nvGraphicFramePr>
      <xdr:xfrm>
        <a:off x="9516240" y="914400"/>
        <a:ext cx="4142880" cy="273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19</xdr:row>
      <xdr:rowOff>0</xdr:rowOff>
    </xdr:from>
    <xdr:to>
      <xdr:col>11</xdr:col>
      <xdr:colOff>444240</xdr:colOff>
      <xdr:row>32</xdr:row>
      <xdr:rowOff>101160</xdr:rowOff>
    </xdr:to>
    <xdr:graphicFrame>
      <xdr:nvGraphicFramePr>
        <xdr:cNvPr id="2" name="Chart 2"/>
        <xdr:cNvGraphicFramePr/>
      </xdr:nvGraphicFramePr>
      <xdr:xfrm>
        <a:off x="9516240" y="3952800"/>
        <a:ext cx="4142880" cy="273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35</xdr:row>
      <xdr:rowOff>0</xdr:rowOff>
    </xdr:from>
    <xdr:to>
      <xdr:col>11</xdr:col>
      <xdr:colOff>444240</xdr:colOff>
      <xdr:row>48</xdr:row>
      <xdr:rowOff>101160</xdr:rowOff>
    </xdr:to>
    <xdr:graphicFrame>
      <xdr:nvGraphicFramePr>
        <xdr:cNvPr id="3" name="Chart 3"/>
        <xdr:cNvGraphicFramePr/>
      </xdr:nvGraphicFramePr>
      <xdr:xfrm>
        <a:off x="9516240" y="7191360"/>
        <a:ext cx="4142880" cy="2739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48</xdr:row>
      <xdr:rowOff>0</xdr:rowOff>
    </xdr:from>
    <xdr:to>
      <xdr:col>11</xdr:col>
      <xdr:colOff>444240</xdr:colOff>
      <xdr:row>61</xdr:row>
      <xdr:rowOff>101160</xdr:rowOff>
    </xdr:to>
    <xdr:graphicFrame>
      <xdr:nvGraphicFramePr>
        <xdr:cNvPr id="4" name="Chart 4"/>
        <xdr:cNvGraphicFramePr/>
      </xdr:nvGraphicFramePr>
      <xdr:xfrm>
        <a:off x="9516240" y="9829800"/>
        <a:ext cx="4142880" cy="2739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O4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1" topLeftCell="B3" activePane="bottomRight" state="frozen"/>
      <selection pane="topLeft" activeCell="A2" activeCellId="0" sqref="A2"/>
      <selection pane="topRight" activeCell="B2" activeCellId="0" sqref="B2"/>
      <selection pane="bottomLeft" activeCell="A3" activeCellId="0" sqref="A3"/>
      <selection pane="bottomRight" activeCell="K27" activeCellId="0" sqref="K27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15" min="2" style="0" width="17.51"/>
  </cols>
  <sheetData>
    <row r="1" customFormat="false" ht="18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customFormat="false" ht="15.75" hidden="false" customHeight="false" outlineLevel="0" collapsed="false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.75" hidden="false" customHeight="false" outlineLevel="0" collapsed="false">
      <c r="A3" s="4" t="s">
        <v>16</v>
      </c>
      <c r="B3" s="5" t="n">
        <v>128010</v>
      </c>
      <c r="C3" s="5" t="n">
        <v>137920</v>
      </c>
      <c r="D3" s="5" t="n">
        <v>151690</v>
      </c>
      <c r="E3" s="5" t="n">
        <v>156950</v>
      </c>
      <c r="F3" s="5" t="n">
        <v>159560</v>
      </c>
      <c r="G3" s="5" t="n">
        <v>143360</v>
      </c>
      <c r="H3" s="5" t="n">
        <v>125260</v>
      </c>
      <c r="I3" s="5" t="n">
        <v>123640</v>
      </c>
      <c r="J3" s="5" t="n">
        <v>165520</v>
      </c>
      <c r="K3" s="5" t="n">
        <v>173670</v>
      </c>
      <c r="L3" s="5" t="n">
        <v>166810</v>
      </c>
      <c r="M3" s="5" t="n">
        <v>122930</v>
      </c>
      <c r="N3" s="5" t="n">
        <f aca="false">SUM(B3:M3)</f>
        <v>1755320</v>
      </c>
      <c r="O3" s="6" t="n">
        <f aca="false">IF(N$8=0,0,N3/N$8)</f>
        <v>0.587091034362813</v>
      </c>
    </row>
    <row r="4" customFormat="false" ht="15.75" hidden="false" customHeight="false" outlineLevel="0" collapsed="false">
      <c r="A4" s="4" t="s">
        <v>17</v>
      </c>
      <c r="B4" s="7" t="n">
        <v>49160</v>
      </c>
      <c r="C4" s="7" t="n">
        <v>52600</v>
      </c>
      <c r="D4" s="7" t="n">
        <v>58430</v>
      </c>
      <c r="E4" s="7" t="n">
        <v>60790</v>
      </c>
      <c r="F4" s="7" t="n">
        <v>59710</v>
      </c>
      <c r="G4" s="7" t="n">
        <v>53100</v>
      </c>
      <c r="H4" s="7" t="n">
        <v>46230</v>
      </c>
      <c r="I4" s="7" t="n">
        <v>45820</v>
      </c>
      <c r="J4" s="7" t="n">
        <v>61810</v>
      </c>
      <c r="K4" s="7" t="n">
        <v>65710</v>
      </c>
      <c r="L4" s="7" t="n">
        <v>64070</v>
      </c>
      <c r="M4" s="7" t="n">
        <v>45660</v>
      </c>
      <c r="N4" s="7" t="n">
        <f aca="false">SUM(B4:M4)</f>
        <v>663090</v>
      </c>
      <c r="O4" s="6" t="n">
        <f aca="false">IF(N$8=0,0,N4/N$8)</f>
        <v>0.221779615099035</v>
      </c>
    </row>
    <row r="5" customFormat="false" ht="15.75" hidden="false" customHeight="false" outlineLevel="0" collapsed="false">
      <c r="A5" s="4" t="s">
        <v>18</v>
      </c>
      <c r="B5" s="7" t="n">
        <v>12290</v>
      </c>
      <c r="C5" s="7" t="n">
        <v>11690</v>
      </c>
      <c r="D5" s="7" t="n">
        <v>16850</v>
      </c>
      <c r="E5" s="7" t="n">
        <v>19890</v>
      </c>
      <c r="F5" s="7" t="n">
        <v>22650</v>
      </c>
      <c r="G5" s="7" t="n">
        <v>22120</v>
      </c>
      <c r="H5" s="7" t="n">
        <v>14910</v>
      </c>
      <c r="I5" s="7" t="n">
        <v>13090</v>
      </c>
      <c r="J5" s="7" t="n">
        <v>16760</v>
      </c>
      <c r="K5" s="7" t="n">
        <v>16430</v>
      </c>
      <c r="L5" s="7" t="n">
        <v>21760</v>
      </c>
      <c r="M5" s="7" t="n">
        <v>19670</v>
      </c>
      <c r="N5" s="7" t="n">
        <f aca="false">SUM(B5:M5)</f>
        <v>208110</v>
      </c>
      <c r="O5" s="6" t="n">
        <f aca="false">IF(N$8=0,0,N5/N$8)</f>
        <v>0.0696052657983986</v>
      </c>
    </row>
    <row r="6" customFormat="false" ht="15.75" hidden="false" customHeight="false" outlineLevel="0" collapsed="false">
      <c r="A6" s="4" t="s">
        <v>19</v>
      </c>
      <c r="B6" s="7" t="n">
        <v>22530</v>
      </c>
      <c r="C6" s="7" t="n">
        <v>23380</v>
      </c>
      <c r="D6" s="7" t="n">
        <v>26970</v>
      </c>
      <c r="E6" s="7" t="n">
        <v>28740</v>
      </c>
      <c r="F6" s="7" t="n">
        <v>28820</v>
      </c>
      <c r="G6" s="7" t="n">
        <v>26550</v>
      </c>
      <c r="H6" s="7" t="n">
        <v>23860</v>
      </c>
      <c r="I6" s="7" t="n">
        <v>24000</v>
      </c>
      <c r="J6" s="7" t="n">
        <v>30380</v>
      </c>
      <c r="K6" s="7" t="n">
        <v>31680</v>
      </c>
      <c r="L6" s="7" t="n">
        <v>30220</v>
      </c>
      <c r="M6" s="7" t="n">
        <v>24590</v>
      </c>
      <c r="N6" s="7" t="n">
        <f aca="false">SUM(B6:M6)</f>
        <v>321720</v>
      </c>
      <c r="O6" s="6" t="n">
        <f aca="false">IF(N$8=0,0,N6/N$8)</f>
        <v>0.107603700507716</v>
      </c>
    </row>
    <row r="7" customFormat="false" ht="15.75" hidden="false" customHeight="false" outlineLevel="0" collapsed="false">
      <c r="A7" s="4" t="s">
        <v>20</v>
      </c>
      <c r="B7" s="7" t="n">
        <v>3070</v>
      </c>
      <c r="C7" s="7" t="n">
        <v>2920</v>
      </c>
      <c r="D7" s="7" t="n">
        <v>3600</v>
      </c>
      <c r="E7" s="7" t="n">
        <v>3870</v>
      </c>
      <c r="F7" s="7" t="n">
        <v>3910</v>
      </c>
      <c r="G7" s="7" t="n">
        <v>3540</v>
      </c>
      <c r="H7" s="7" t="n">
        <v>3130</v>
      </c>
      <c r="I7" s="7" t="n">
        <v>2910</v>
      </c>
      <c r="J7" s="7" t="n">
        <v>3770</v>
      </c>
      <c r="K7" s="7" t="n">
        <v>3760</v>
      </c>
      <c r="L7" s="7" t="n">
        <v>3630</v>
      </c>
      <c r="M7" s="7" t="n">
        <v>3510</v>
      </c>
      <c r="N7" s="7" t="n">
        <f aca="false">SUM(B7:M7)</f>
        <v>41620</v>
      </c>
      <c r="O7" s="6" t="n">
        <f aca="false">IF(N$8=0,0,N7/N$8)</f>
        <v>0.0139203842320376</v>
      </c>
    </row>
    <row r="8" customFormat="false" ht="16.5" hidden="false" customHeight="true" outlineLevel="0" collapsed="false">
      <c r="A8" s="8" t="s">
        <v>21</v>
      </c>
      <c r="B8" s="9" t="n">
        <f aca="false">SUM(B3:B7)</f>
        <v>215060</v>
      </c>
      <c r="C8" s="9" t="n">
        <f aca="false">SUM(C3:C7)</f>
        <v>228510</v>
      </c>
      <c r="D8" s="9" t="n">
        <f aca="false">SUM(D3:D7)</f>
        <v>257540</v>
      </c>
      <c r="E8" s="9" t="n">
        <f aca="false">SUM(E3:E7)</f>
        <v>270240</v>
      </c>
      <c r="F8" s="9" t="n">
        <f aca="false">SUM(F3:F7)</f>
        <v>274650</v>
      </c>
      <c r="G8" s="9" t="n">
        <f aca="false">SUM(G3:G7)</f>
        <v>248670</v>
      </c>
      <c r="H8" s="9" t="n">
        <f aca="false">SUM(H3:H7)</f>
        <v>213390</v>
      </c>
      <c r="I8" s="9" t="n">
        <f aca="false">SUM(I3:I7)</f>
        <v>209460</v>
      </c>
      <c r="J8" s="9" t="n">
        <f aca="false">SUM(J3:J7)</f>
        <v>278240</v>
      </c>
      <c r="K8" s="9" t="n">
        <f aca="false">SUM(K3:K7)</f>
        <v>291250</v>
      </c>
      <c r="L8" s="9" t="n">
        <f aca="false">SUM(L3:L7)</f>
        <v>286490</v>
      </c>
      <c r="M8" s="9" t="n">
        <f aca="false">SUM(M3:M7)</f>
        <v>216360</v>
      </c>
      <c r="N8" s="9" t="n">
        <f aca="false">SUM(B8:M8)</f>
        <v>2989860</v>
      </c>
      <c r="O8" s="10" t="n">
        <f aca="false">IF(N8=0,0,N8/N8)</f>
        <v>1</v>
      </c>
    </row>
    <row r="9" customFormat="false" ht="15.7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Format="false" ht="15.75" hidden="false" customHeight="false" outlineLevel="0" collapsed="false">
      <c r="A10" s="3" t="s">
        <v>22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15.75" hidden="false" customHeight="false" outlineLevel="0" collapsed="false">
      <c r="A11" s="4" t="s">
        <v>23</v>
      </c>
      <c r="B11" s="5" t="n">
        <v>64970</v>
      </c>
      <c r="C11" s="5" t="n">
        <v>69030</v>
      </c>
      <c r="D11" s="5" t="n">
        <v>77420</v>
      </c>
      <c r="E11" s="5" t="n">
        <v>81000</v>
      </c>
      <c r="F11" s="5" t="n">
        <v>82190</v>
      </c>
      <c r="G11" s="5" t="n">
        <v>74530</v>
      </c>
      <c r="H11" s="5" t="n">
        <v>64430</v>
      </c>
      <c r="I11" s="5" t="n">
        <v>62840</v>
      </c>
      <c r="J11" s="5" t="n">
        <v>83650</v>
      </c>
      <c r="K11" s="5" t="n">
        <v>87280</v>
      </c>
      <c r="L11" s="5" t="n">
        <v>85940</v>
      </c>
      <c r="M11" s="5" t="n">
        <v>65310</v>
      </c>
      <c r="N11" s="5" t="n">
        <f aca="false">SUM(B11:M11)</f>
        <v>898590</v>
      </c>
      <c r="O11" s="6" t="n">
        <f aca="false">IF(N$8=0,0,N11/N$8)</f>
        <v>0.300545844955951</v>
      </c>
    </row>
    <row r="12" customFormat="false" ht="15.75" hidden="false" customHeight="false" outlineLevel="0" collapsed="false">
      <c r="A12" s="4" t="s">
        <v>24</v>
      </c>
      <c r="B12" s="7" t="n">
        <v>7390</v>
      </c>
      <c r="C12" s="7" t="n">
        <v>7670</v>
      </c>
      <c r="D12" s="7" t="n">
        <v>8850</v>
      </c>
      <c r="E12" s="7" t="n">
        <v>9430</v>
      </c>
      <c r="F12" s="7" t="n">
        <v>9460</v>
      </c>
      <c r="G12" s="7" t="n">
        <v>8710</v>
      </c>
      <c r="H12" s="7" t="n">
        <v>7830</v>
      </c>
      <c r="I12" s="7" t="n">
        <v>7880</v>
      </c>
      <c r="J12" s="7" t="n">
        <v>9970</v>
      </c>
      <c r="K12" s="7" t="n">
        <v>10400</v>
      </c>
      <c r="L12" s="7" t="n">
        <v>9920</v>
      </c>
      <c r="M12" s="7" t="n">
        <v>8070</v>
      </c>
      <c r="N12" s="7" t="n">
        <f aca="false">SUM(B12:M12)</f>
        <v>105580</v>
      </c>
      <c r="O12" s="6" t="n">
        <f aca="false">IF(N$8=0,0,N12/N$8)</f>
        <v>0.0353126902262982</v>
      </c>
    </row>
    <row r="13" customFormat="false" ht="15.75" hidden="false" customHeight="false" outlineLevel="0" collapsed="false">
      <c r="A13" s="4" t="s">
        <v>25</v>
      </c>
      <c r="B13" s="7" t="n">
        <v>5380</v>
      </c>
      <c r="C13" s="7" t="n">
        <v>5750</v>
      </c>
      <c r="D13" s="7" t="n">
        <v>6390</v>
      </c>
      <c r="E13" s="7" t="n">
        <v>6650</v>
      </c>
      <c r="F13" s="7" t="n">
        <v>6530</v>
      </c>
      <c r="G13" s="7" t="n">
        <v>5810</v>
      </c>
      <c r="H13" s="7" t="n">
        <v>5060</v>
      </c>
      <c r="I13" s="7" t="n">
        <v>5010</v>
      </c>
      <c r="J13" s="7" t="n">
        <v>6760</v>
      </c>
      <c r="K13" s="7" t="n">
        <v>7190</v>
      </c>
      <c r="L13" s="7" t="n">
        <v>7010</v>
      </c>
      <c r="M13" s="7" t="n">
        <v>4990</v>
      </c>
      <c r="N13" s="7" t="n">
        <f aca="false">SUM(B13:M13)</f>
        <v>72530</v>
      </c>
      <c r="O13" s="6" t="n">
        <f aca="false">IF(N$8=0,0,N13/N$8)</f>
        <v>0.0242586609406461</v>
      </c>
    </row>
    <row r="14" customFormat="false" ht="15.75" hidden="false" customHeight="false" outlineLevel="0" collapsed="false">
      <c r="A14" s="4" t="s">
        <v>26</v>
      </c>
      <c r="B14" s="7" t="n">
        <v>1340</v>
      </c>
      <c r="C14" s="7" t="n">
        <v>1280</v>
      </c>
      <c r="D14" s="7" t="n">
        <v>1350</v>
      </c>
      <c r="E14" s="7" t="n">
        <v>1570</v>
      </c>
      <c r="F14" s="7" t="n">
        <v>1580</v>
      </c>
      <c r="G14" s="7" t="n">
        <v>1450</v>
      </c>
      <c r="H14" s="7" t="n">
        <v>1140</v>
      </c>
      <c r="I14" s="7" t="n">
        <v>1030</v>
      </c>
      <c r="J14" s="7" t="n">
        <v>1380</v>
      </c>
      <c r="K14" s="7" t="n">
        <v>1410</v>
      </c>
      <c r="L14" s="7" t="n">
        <v>1320</v>
      </c>
      <c r="M14" s="7" t="n">
        <v>1150</v>
      </c>
      <c r="N14" s="7" t="n">
        <f aca="false">SUM(B14:M14)</f>
        <v>16000</v>
      </c>
      <c r="O14" s="6" t="n">
        <f aca="false">IF(N$8=0,0,N14/N$8)</f>
        <v>0.00535142113677564</v>
      </c>
    </row>
    <row r="15" customFormat="false" ht="15.75" hidden="false" customHeight="false" outlineLevel="0" collapsed="false">
      <c r="A15" s="4" t="s">
        <v>27</v>
      </c>
      <c r="B15" s="7" t="n">
        <v>3580</v>
      </c>
      <c r="C15" s="7" t="n">
        <v>3840</v>
      </c>
      <c r="D15" s="7" t="n">
        <v>4300</v>
      </c>
      <c r="E15" s="7" t="n">
        <v>4470</v>
      </c>
      <c r="F15" s="7" t="n">
        <v>4500</v>
      </c>
      <c r="G15" s="7" t="n">
        <v>4070</v>
      </c>
      <c r="H15" s="7" t="n">
        <v>3510</v>
      </c>
      <c r="I15" s="7" t="n">
        <v>3500</v>
      </c>
      <c r="J15" s="7" t="n">
        <v>4580</v>
      </c>
      <c r="K15" s="7" t="n">
        <v>4880</v>
      </c>
      <c r="L15" s="7" t="n">
        <v>4630</v>
      </c>
      <c r="M15" s="7" t="n">
        <v>3460</v>
      </c>
      <c r="N15" s="7" t="n">
        <f aca="false">SUM(B15:M15)</f>
        <v>49320</v>
      </c>
      <c r="O15" s="6" t="n">
        <f aca="false">IF(N$8=0,0,N15/N$8)</f>
        <v>0.0164957556541109</v>
      </c>
    </row>
    <row r="16" customFormat="false" ht="16.5" hidden="false" customHeight="true" outlineLevel="0" collapsed="false">
      <c r="A16" s="8" t="s">
        <v>28</v>
      </c>
      <c r="B16" s="9" t="n">
        <f aca="false">SUM(B11:B15)</f>
        <v>82660</v>
      </c>
      <c r="C16" s="9" t="n">
        <f aca="false">SUM(C11:C15)</f>
        <v>87570</v>
      </c>
      <c r="D16" s="9" t="n">
        <f aca="false">SUM(D11:D15)</f>
        <v>98310</v>
      </c>
      <c r="E16" s="9" t="n">
        <f aca="false">SUM(E11:E15)</f>
        <v>103120</v>
      </c>
      <c r="F16" s="9" t="n">
        <f aca="false">SUM(F11:F15)</f>
        <v>104260</v>
      </c>
      <c r="G16" s="9" t="n">
        <f aca="false">SUM(G11:G15)</f>
        <v>94570</v>
      </c>
      <c r="H16" s="9" t="n">
        <f aca="false">SUM(H11:H15)</f>
        <v>81970</v>
      </c>
      <c r="I16" s="9" t="n">
        <f aca="false">SUM(I11:I15)</f>
        <v>80260</v>
      </c>
      <c r="J16" s="9" t="n">
        <f aca="false">SUM(J11:J15)</f>
        <v>106340</v>
      </c>
      <c r="K16" s="9" t="n">
        <f aca="false">SUM(K11:K15)</f>
        <v>111160</v>
      </c>
      <c r="L16" s="9" t="n">
        <f aca="false">SUM(L11:L15)</f>
        <v>108820</v>
      </c>
      <c r="M16" s="9" t="n">
        <f aca="false">SUM(M11:M15)</f>
        <v>82980</v>
      </c>
      <c r="N16" s="9" t="n">
        <f aca="false">SUM(B16:M16)</f>
        <v>1142020</v>
      </c>
      <c r="O16" s="10" t="n">
        <f aca="false">IF(N$8=0,0,N16/N$8)</f>
        <v>0.381964372913782</v>
      </c>
    </row>
    <row r="17" customFormat="false" ht="15.7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Format="false" ht="16.5" hidden="false" customHeight="true" outlineLevel="0" collapsed="false">
      <c r="A18" s="8" t="s">
        <v>29</v>
      </c>
      <c r="B18" s="9" t="n">
        <f aca="false">B8-B16</f>
        <v>132400</v>
      </c>
      <c r="C18" s="9" t="n">
        <f aca="false">C8-C16</f>
        <v>140940</v>
      </c>
      <c r="D18" s="9" t="n">
        <f aca="false">D8-D16</f>
        <v>159230</v>
      </c>
      <c r="E18" s="9" t="n">
        <f aca="false">E8-E16</f>
        <v>167120</v>
      </c>
      <c r="F18" s="9" t="n">
        <f aca="false">F8-F16</f>
        <v>170390</v>
      </c>
      <c r="G18" s="9" t="n">
        <f aca="false">G8-G16</f>
        <v>154100</v>
      </c>
      <c r="H18" s="9" t="n">
        <f aca="false">H8-H16</f>
        <v>131420</v>
      </c>
      <c r="I18" s="9" t="n">
        <f aca="false">I8-I16</f>
        <v>129200</v>
      </c>
      <c r="J18" s="9" t="n">
        <f aca="false">J8-J16</f>
        <v>171900</v>
      </c>
      <c r="K18" s="9" t="n">
        <f aca="false">K8-K16</f>
        <v>180090</v>
      </c>
      <c r="L18" s="9" t="n">
        <f aca="false">L8-L16</f>
        <v>177670</v>
      </c>
      <c r="M18" s="9" t="n">
        <f aca="false">M8-M16</f>
        <v>133380</v>
      </c>
      <c r="N18" s="9" t="n">
        <f aca="false">SUM(B18:M18)</f>
        <v>1847840</v>
      </c>
      <c r="O18" s="10" t="n">
        <f aca="false">IF(N$8=0,0,N18/N$8)</f>
        <v>0.618035627086218</v>
      </c>
    </row>
    <row r="19" customFormat="false" ht="15.75" hidden="false" customHeight="false" outlineLevel="0" collapsed="false">
      <c r="A19" s="12" t="s">
        <v>30</v>
      </c>
      <c r="B19" s="13" t="n">
        <f aca="false">IF(B8=0,0,B18/B8)</f>
        <v>0.615642146377755</v>
      </c>
      <c r="C19" s="13" t="n">
        <f aca="false">IF(C8=0,0,C18/C8)</f>
        <v>0.616778259157149</v>
      </c>
      <c r="D19" s="13" t="n">
        <f aca="false">IF(D8=0,0,D18/D8)</f>
        <v>0.61827288964821</v>
      </c>
      <c r="E19" s="13" t="n">
        <f aca="false">IF(E8=0,0,E18/E8)</f>
        <v>0.618413262285376</v>
      </c>
      <c r="F19" s="13" t="n">
        <f aca="false">IF(F8=0,0,F18/F8)</f>
        <v>0.620389586746769</v>
      </c>
      <c r="G19" s="13" t="n">
        <f aca="false">IF(G8=0,0,G18/G8)</f>
        <v>0.619696786906342</v>
      </c>
      <c r="H19" s="13" t="n">
        <f aca="false">IF(H8=0,0,H18/H8)</f>
        <v>0.615867660152772</v>
      </c>
      <c r="I19" s="13" t="n">
        <f aca="false">IF(I8=0,0,I18/I8)</f>
        <v>0.616824214647188</v>
      </c>
      <c r="J19" s="13" t="n">
        <f aca="false">IF(J8=0,0,J18/J8)</f>
        <v>0.617811960897067</v>
      </c>
      <c r="K19" s="13" t="n">
        <f aca="false">IF(K8=0,0,K18/K8)</f>
        <v>0.618334763948498</v>
      </c>
      <c r="L19" s="13" t="n">
        <f aca="false">IF(L8=0,0,L18/L8)</f>
        <v>0.6201612621732</v>
      </c>
      <c r="M19" s="13" t="n">
        <f aca="false">IF(M8=0,0,M18/M8)</f>
        <v>0.616472545757072</v>
      </c>
      <c r="N19" s="13" t="n">
        <f aca="false">IF(N8=0,0,N18/N8)</f>
        <v>0.618035627086218</v>
      </c>
      <c r="O19" s="12"/>
    </row>
    <row r="20" customFormat="false" ht="15.7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Format="false" ht="15.75" hidden="false" customHeight="false" outlineLevel="0" collapsed="false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15.75" hidden="false" customHeight="false" outlineLevel="0" collapsed="false">
      <c r="A22" s="4" t="s">
        <v>32</v>
      </c>
      <c r="B22" s="5" t="n">
        <v>31950</v>
      </c>
      <c r="C22" s="5" t="n">
        <v>36470</v>
      </c>
      <c r="D22" s="5" t="n">
        <v>36400</v>
      </c>
      <c r="E22" s="5" t="n">
        <v>37140</v>
      </c>
      <c r="F22" s="5" t="n">
        <v>35820</v>
      </c>
      <c r="G22" s="5" t="n">
        <v>31860</v>
      </c>
      <c r="H22" s="5" t="n">
        <v>27740</v>
      </c>
      <c r="I22" s="5" t="n">
        <v>27050</v>
      </c>
      <c r="J22" s="5" t="n">
        <v>36460</v>
      </c>
      <c r="K22" s="5" t="n">
        <v>39430</v>
      </c>
      <c r="L22" s="5" t="n">
        <v>39160</v>
      </c>
      <c r="M22" s="5" t="n">
        <v>26980</v>
      </c>
      <c r="N22" s="5" t="n">
        <f aca="false">SUM(B22:M22)</f>
        <v>406460</v>
      </c>
      <c r="O22" s="6" t="n">
        <f aca="false">IF(N$8=0,0,N22/N$8)</f>
        <v>0.135946164703364</v>
      </c>
    </row>
    <row r="23" customFormat="false" ht="15.75" hidden="false" customHeight="false" outlineLevel="0" collapsed="false">
      <c r="A23" s="4" t="s">
        <v>33</v>
      </c>
      <c r="B23" s="7" t="n">
        <v>7370</v>
      </c>
      <c r="C23" s="7" t="n">
        <v>8420</v>
      </c>
      <c r="D23" s="7" t="n">
        <v>8090</v>
      </c>
      <c r="E23" s="7" t="n">
        <v>7960</v>
      </c>
      <c r="F23" s="7" t="n">
        <v>7410</v>
      </c>
      <c r="G23" s="7" t="n">
        <v>6370</v>
      </c>
      <c r="H23" s="7" t="n">
        <v>5370</v>
      </c>
      <c r="I23" s="7" t="n">
        <v>5240</v>
      </c>
      <c r="J23" s="7" t="n">
        <v>7540</v>
      </c>
      <c r="K23" s="7" t="n">
        <v>8450</v>
      </c>
      <c r="L23" s="7" t="n">
        <v>8700</v>
      </c>
      <c r="M23" s="7" t="n">
        <v>5060</v>
      </c>
      <c r="N23" s="7" t="n">
        <f aca="false">SUM(B23:M23)</f>
        <v>85980</v>
      </c>
      <c r="O23" s="6" t="n">
        <f aca="false">IF(N$8=0,0,N23/N$8)</f>
        <v>0.0287571993337481</v>
      </c>
    </row>
    <row r="24" customFormat="false" ht="15.75" hidden="false" customHeight="false" outlineLevel="0" collapsed="false">
      <c r="A24" s="4" t="s">
        <v>34</v>
      </c>
      <c r="B24" s="7" t="n">
        <v>2950</v>
      </c>
      <c r="C24" s="7" t="n">
        <v>3230</v>
      </c>
      <c r="D24" s="7" t="n">
        <v>2830</v>
      </c>
      <c r="E24" s="7" t="n">
        <v>2520</v>
      </c>
      <c r="F24" s="7" t="n">
        <v>2590</v>
      </c>
      <c r="G24" s="7" t="n">
        <v>2760</v>
      </c>
      <c r="H24" s="7" t="n">
        <v>2590</v>
      </c>
      <c r="I24" s="7" t="n">
        <v>2620</v>
      </c>
      <c r="J24" s="7" t="n">
        <v>3390</v>
      </c>
      <c r="K24" s="7" t="n">
        <v>3100</v>
      </c>
      <c r="L24" s="7" t="n">
        <v>3050</v>
      </c>
      <c r="M24" s="7" t="n">
        <v>2020</v>
      </c>
      <c r="N24" s="7" t="n">
        <f aca="false">SUM(B24:M24)</f>
        <v>33650</v>
      </c>
      <c r="O24" s="6" t="n">
        <f aca="false">IF(N$8=0,0,N24/N$8)</f>
        <v>0.0112547075782813</v>
      </c>
    </row>
    <row r="25" customFormat="false" ht="15.75" hidden="false" customHeight="false" outlineLevel="0" collapsed="false">
      <c r="A25" s="4" t="s">
        <v>35</v>
      </c>
      <c r="B25" s="7" t="n">
        <v>2770</v>
      </c>
      <c r="C25" s="7" t="n">
        <v>2810</v>
      </c>
      <c r="D25" s="7" t="n">
        <v>3370</v>
      </c>
      <c r="E25" s="7" t="n">
        <v>3650</v>
      </c>
      <c r="F25" s="7" t="n">
        <v>3710</v>
      </c>
      <c r="G25" s="7" t="n">
        <v>2920</v>
      </c>
      <c r="H25" s="7" t="n">
        <v>2240</v>
      </c>
      <c r="I25" s="7" t="n">
        <v>1960</v>
      </c>
      <c r="J25" s="7" t="n">
        <v>3140</v>
      </c>
      <c r="K25" s="7" t="n">
        <v>3870</v>
      </c>
      <c r="L25" s="7" t="n">
        <v>4350</v>
      </c>
      <c r="M25" s="7" t="n">
        <v>2950</v>
      </c>
      <c r="N25" s="7" t="n">
        <f aca="false">SUM(B25:M25)</f>
        <v>37740</v>
      </c>
      <c r="O25" s="6" t="n">
        <f aca="false">IF(N$8=0,0,N25/N$8)</f>
        <v>0.0126226646063695</v>
      </c>
    </row>
    <row r="26" customFormat="false" ht="15.75" hidden="false" customHeight="false" outlineLevel="0" collapsed="false">
      <c r="A26" s="4" t="s">
        <v>36</v>
      </c>
      <c r="B26" s="7" t="n">
        <v>1720</v>
      </c>
      <c r="C26" s="7" t="n">
        <v>1960</v>
      </c>
      <c r="D26" s="7" t="n">
        <v>1890</v>
      </c>
      <c r="E26" s="7" t="n">
        <v>1860</v>
      </c>
      <c r="F26" s="7" t="n">
        <v>1730</v>
      </c>
      <c r="G26" s="7" t="n">
        <v>1490</v>
      </c>
      <c r="H26" s="7" t="n">
        <v>1250</v>
      </c>
      <c r="I26" s="7" t="n">
        <v>1220</v>
      </c>
      <c r="J26" s="7" t="n">
        <v>1760</v>
      </c>
      <c r="K26" s="7" t="n">
        <v>1970</v>
      </c>
      <c r="L26" s="7" t="n">
        <v>2030</v>
      </c>
      <c r="M26" s="7" t="n">
        <v>1180</v>
      </c>
      <c r="N26" s="7" t="n">
        <f aca="false">SUM(B26:M26)</f>
        <v>20060</v>
      </c>
      <c r="O26" s="6" t="n">
        <f aca="false">IF(N$8=0,0,N26/N$8)</f>
        <v>0.00670934425023245</v>
      </c>
    </row>
    <row r="27" customFormat="false" ht="15.75" hidden="false" customHeight="false" outlineLevel="0" collapsed="false">
      <c r="A27" s="4" t="s">
        <v>37</v>
      </c>
      <c r="B27" s="7" t="n">
        <v>920</v>
      </c>
      <c r="C27" s="7" t="n">
        <v>1050</v>
      </c>
      <c r="D27" s="7" t="n">
        <v>1010</v>
      </c>
      <c r="E27" s="7" t="n">
        <v>1330</v>
      </c>
      <c r="F27" s="7" t="n">
        <v>930</v>
      </c>
      <c r="G27" s="7" t="n">
        <v>800</v>
      </c>
      <c r="H27" s="7" t="n">
        <v>670</v>
      </c>
      <c r="I27" s="7" t="n">
        <v>650</v>
      </c>
      <c r="J27" s="7" t="n">
        <v>1260</v>
      </c>
      <c r="K27" s="7" t="n">
        <v>1060</v>
      </c>
      <c r="L27" s="7" t="n">
        <v>1090</v>
      </c>
      <c r="M27" s="7" t="n">
        <v>1050</v>
      </c>
      <c r="N27" s="7" t="n">
        <f aca="false">SUM(B27:M27)</f>
        <v>11820</v>
      </c>
      <c r="O27" s="6" t="n">
        <f aca="false">IF(N$8=0,0,N27/N$8)</f>
        <v>0.003953362364793</v>
      </c>
    </row>
    <row r="28" customFormat="false" ht="15.75" hidden="false" customHeight="false" outlineLevel="0" collapsed="false">
      <c r="A28" s="4" t="s">
        <v>38</v>
      </c>
      <c r="B28" s="7" t="n">
        <v>1110</v>
      </c>
      <c r="C28" s="7" t="n">
        <v>840</v>
      </c>
      <c r="D28" s="7" t="n">
        <v>1010</v>
      </c>
      <c r="E28" s="7" t="n">
        <v>930</v>
      </c>
      <c r="F28" s="7" t="n">
        <v>1360</v>
      </c>
      <c r="G28" s="7" t="n">
        <v>850</v>
      </c>
      <c r="H28" s="7" t="n">
        <v>810</v>
      </c>
      <c r="I28" s="7" t="n">
        <v>870</v>
      </c>
      <c r="J28" s="7" t="n">
        <v>940</v>
      </c>
      <c r="K28" s="7" t="n">
        <v>920</v>
      </c>
      <c r="L28" s="7" t="n">
        <v>1160</v>
      </c>
      <c r="M28" s="7" t="n">
        <v>840</v>
      </c>
      <c r="N28" s="7" t="n">
        <f aca="false">SUM(B28:M28)</f>
        <v>11640</v>
      </c>
      <c r="O28" s="6" t="n">
        <f aca="false">IF(N$8=0,0,N28/N$8)</f>
        <v>0.00389315887700427</v>
      </c>
    </row>
    <row r="29" customFormat="false" ht="15.75" hidden="false" customHeight="false" outlineLevel="0" collapsed="false">
      <c r="A29" s="4" t="s">
        <v>39</v>
      </c>
      <c r="B29" s="7" t="n">
        <v>1110</v>
      </c>
      <c r="C29" s="7" t="n">
        <v>1260</v>
      </c>
      <c r="D29" s="7" t="n">
        <v>1210</v>
      </c>
      <c r="E29" s="7" t="n">
        <v>1190</v>
      </c>
      <c r="F29" s="7" t="n">
        <v>1110</v>
      </c>
      <c r="G29" s="7" t="n">
        <v>960</v>
      </c>
      <c r="H29" s="7" t="n">
        <v>810</v>
      </c>
      <c r="I29" s="7" t="n">
        <v>790</v>
      </c>
      <c r="J29" s="7" t="n">
        <v>1130</v>
      </c>
      <c r="K29" s="7" t="n">
        <v>1270</v>
      </c>
      <c r="L29" s="7" t="n">
        <v>1310</v>
      </c>
      <c r="M29" s="7" t="n">
        <v>760</v>
      </c>
      <c r="N29" s="7" t="n">
        <f aca="false">SUM(B29:M29)</f>
        <v>12910</v>
      </c>
      <c r="O29" s="6" t="n">
        <f aca="false">IF(N$8=0,0,N29/N$8)</f>
        <v>0.00431792792973584</v>
      </c>
    </row>
    <row r="30" customFormat="false" ht="15.75" hidden="false" customHeight="false" outlineLevel="0" collapsed="false">
      <c r="A30" s="4" t="s">
        <v>40</v>
      </c>
      <c r="B30" s="7" t="n">
        <v>1540</v>
      </c>
      <c r="C30" s="7" t="n">
        <v>1540</v>
      </c>
      <c r="D30" s="7" t="n">
        <v>1750</v>
      </c>
      <c r="E30" s="7" t="n">
        <v>1860</v>
      </c>
      <c r="F30" s="7" t="n">
        <v>1850</v>
      </c>
      <c r="G30" s="7" t="n">
        <v>1700</v>
      </c>
      <c r="H30" s="7" t="n">
        <v>1340</v>
      </c>
      <c r="I30" s="7" t="n">
        <v>1220</v>
      </c>
      <c r="J30" s="7" t="n">
        <v>1630</v>
      </c>
      <c r="K30" s="7" t="n">
        <v>1690</v>
      </c>
      <c r="L30" s="7" t="n">
        <v>1890</v>
      </c>
      <c r="M30" s="7" t="n">
        <v>1480</v>
      </c>
      <c r="N30" s="7" t="n">
        <f aca="false">SUM(B30:M30)</f>
        <v>19490</v>
      </c>
      <c r="O30" s="6" t="n">
        <f aca="false">IF(N$8=0,0,N30/N$8)</f>
        <v>0.00651869987223482</v>
      </c>
    </row>
    <row r="31" customFormat="false" ht="16.5" hidden="false" customHeight="true" outlineLevel="0" collapsed="false">
      <c r="A31" s="8" t="s">
        <v>41</v>
      </c>
      <c r="B31" s="9" t="n">
        <f aca="false">SUM(B22:B30)</f>
        <v>51440</v>
      </c>
      <c r="C31" s="9" t="n">
        <f aca="false">SUM(C22:C30)</f>
        <v>57580</v>
      </c>
      <c r="D31" s="9" t="n">
        <f aca="false">SUM(D22:D30)</f>
        <v>57560</v>
      </c>
      <c r="E31" s="9" t="n">
        <f aca="false">SUM(E22:E30)</f>
        <v>58440</v>
      </c>
      <c r="F31" s="9" t="n">
        <f aca="false">SUM(F22:F30)</f>
        <v>56510</v>
      </c>
      <c r="G31" s="9" t="n">
        <f aca="false">SUM(G22:G30)</f>
        <v>49710</v>
      </c>
      <c r="H31" s="9" t="n">
        <f aca="false">SUM(H22:H30)</f>
        <v>42820</v>
      </c>
      <c r="I31" s="9" t="n">
        <f aca="false">SUM(I22:I30)</f>
        <v>41620</v>
      </c>
      <c r="J31" s="9" t="n">
        <f aca="false">SUM(J22:J30)</f>
        <v>57250</v>
      </c>
      <c r="K31" s="9" t="n">
        <f aca="false">SUM(K22:K30)</f>
        <v>61760</v>
      </c>
      <c r="L31" s="9" t="n">
        <f aca="false">SUM(L22:L30)</f>
        <v>62740</v>
      </c>
      <c r="M31" s="9" t="n">
        <f aca="false">SUM(M22:M30)</f>
        <v>42320</v>
      </c>
      <c r="N31" s="9" t="n">
        <f aca="false">SUM(B31:M31)</f>
        <v>639750</v>
      </c>
      <c r="O31" s="10" t="n">
        <f aca="false">IF(N$8=0,0,N31/N$8)</f>
        <v>0.213973229515763</v>
      </c>
    </row>
    <row r="32" customFormat="false" ht="15.7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customFormat="false" ht="16.5" hidden="false" customHeight="true" outlineLevel="0" collapsed="false">
      <c r="A33" s="8" t="s">
        <v>42</v>
      </c>
      <c r="B33" s="9" t="n">
        <f aca="false">B18-B31</f>
        <v>80960</v>
      </c>
      <c r="C33" s="9" t="n">
        <f aca="false">C18-C31</f>
        <v>83360</v>
      </c>
      <c r="D33" s="9" t="n">
        <f aca="false">D18-D31</f>
        <v>101670</v>
      </c>
      <c r="E33" s="9" t="n">
        <f aca="false">E18-E31</f>
        <v>108680</v>
      </c>
      <c r="F33" s="9" t="n">
        <f aca="false">F18-F31</f>
        <v>113880</v>
      </c>
      <c r="G33" s="9" t="n">
        <f aca="false">G18-G31</f>
        <v>104390</v>
      </c>
      <c r="H33" s="9" t="n">
        <f aca="false">H18-H31</f>
        <v>88600</v>
      </c>
      <c r="I33" s="9" t="n">
        <f aca="false">I18-I31</f>
        <v>87580</v>
      </c>
      <c r="J33" s="9" t="n">
        <f aca="false">J18-J31</f>
        <v>114650</v>
      </c>
      <c r="K33" s="9" t="n">
        <f aca="false">K18-K31</f>
        <v>118330</v>
      </c>
      <c r="L33" s="9" t="n">
        <f aca="false">L18-L31</f>
        <v>114930</v>
      </c>
      <c r="M33" s="9" t="n">
        <f aca="false">M18-M31</f>
        <v>91060</v>
      </c>
      <c r="N33" s="9" t="n">
        <f aca="false">SUM(B33:M33)</f>
        <v>1208090</v>
      </c>
      <c r="O33" s="10" t="n">
        <f aca="false">IF(N$8=0,0,N33/N$8)</f>
        <v>0.404062397570455</v>
      </c>
    </row>
    <row r="34" customFormat="false" ht="15.75" hidden="false" customHeight="false" outlineLevel="0" collapsed="false">
      <c r="A34" s="12" t="s">
        <v>43</v>
      </c>
      <c r="B34" s="13" t="n">
        <f aca="false">IF(B8=0,0,B33/B8)</f>
        <v>0.376453082860597</v>
      </c>
      <c r="C34" s="13" t="n">
        <f aca="false">IF(C8=0,0,C33/C8)</f>
        <v>0.364798039473108</v>
      </c>
      <c r="D34" s="13" t="n">
        <f aca="false">IF(D8=0,0,D33/D8)</f>
        <v>0.394773627397686</v>
      </c>
      <c r="E34" s="13" t="n">
        <f aca="false">IF(E8=0,0,E33/E8)</f>
        <v>0.402161042036708</v>
      </c>
      <c r="F34" s="13" t="n">
        <f aca="false">IF(F8=0,0,F33/F8)</f>
        <v>0.414636810486073</v>
      </c>
      <c r="G34" s="13" t="n">
        <f aca="false">IF(G8=0,0,G33/G8)</f>
        <v>0.419793300357904</v>
      </c>
      <c r="H34" s="13" t="n">
        <f aca="false">IF(H8=0,0,H33/H8)</f>
        <v>0.415202211912461</v>
      </c>
      <c r="I34" s="13" t="n">
        <f aca="false">IF(I8=0,0,I33/I8)</f>
        <v>0.418122791941182</v>
      </c>
      <c r="J34" s="13" t="n">
        <f aca="false">IF(J8=0,0,J33/J8)</f>
        <v>0.412054341575618</v>
      </c>
      <c r="K34" s="13" t="n">
        <f aca="false">IF(K8=0,0,K33/K8)</f>
        <v>0.406283261802575</v>
      </c>
      <c r="L34" s="13" t="n">
        <f aca="false">IF(L8=0,0,L33/L8)</f>
        <v>0.40116583475863</v>
      </c>
      <c r="M34" s="13" t="n">
        <f aca="false">IF(M8=0,0,M33/M8)</f>
        <v>0.420872619707894</v>
      </c>
      <c r="N34" s="13" t="n">
        <f aca="false">IF(N8=0,0,N33/N8)</f>
        <v>0.404062397570455</v>
      </c>
      <c r="O34" s="12"/>
    </row>
    <row r="35" customFormat="false" ht="15.7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customFormat="false" ht="15.75" hidden="false" customHeight="false" outlineLevel="0" collapsed="false">
      <c r="A36" s="3" t="s">
        <v>44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customFormat="false" ht="15.75" hidden="false" customHeight="false" outlineLevel="0" collapsed="false">
      <c r="A37" s="4" t="s">
        <v>45</v>
      </c>
      <c r="B37" s="5" t="n">
        <v>200</v>
      </c>
      <c r="C37" s="5" t="n">
        <v>200</v>
      </c>
      <c r="D37" s="5" t="n">
        <v>200</v>
      </c>
      <c r="E37" s="5" t="n">
        <v>200</v>
      </c>
      <c r="F37" s="5" t="n">
        <v>200</v>
      </c>
      <c r="G37" s="5" t="n">
        <v>250</v>
      </c>
      <c r="H37" s="5" t="n">
        <v>250</v>
      </c>
      <c r="I37" s="5" t="n">
        <v>250</v>
      </c>
      <c r="J37" s="5" t="n">
        <v>250</v>
      </c>
      <c r="K37" s="5" t="n">
        <v>250</v>
      </c>
      <c r="L37" s="5" t="n">
        <v>250</v>
      </c>
      <c r="M37" s="5" t="n">
        <v>300</v>
      </c>
      <c r="N37" s="5" t="n">
        <f aca="false">SUM(B37:M37)</f>
        <v>2800</v>
      </c>
      <c r="O37" s="6" t="n">
        <f aca="false">IF(N$8=0,0,N37/N$8)</f>
        <v>0.000936498698935736</v>
      </c>
    </row>
    <row r="38" customFormat="false" ht="15.75" hidden="false" customHeight="false" outlineLevel="0" collapsed="false">
      <c r="A38" s="4" t="s">
        <v>46</v>
      </c>
      <c r="B38" s="7" t="n">
        <v>1800</v>
      </c>
      <c r="C38" s="7" t="n">
        <v>1800</v>
      </c>
      <c r="D38" s="7" t="n">
        <v>1800</v>
      </c>
      <c r="E38" s="7" t="n">
        <v>1750</v>
      </c>
      <c r="F38" s="7" t="n">
        <v>1750</v>
      </c>
      <c r="G38" s="7" t="n">
        <v>1750</v>
      </c>
      <c r="H38" s="7" t="n">
        <v>1700</v>
      </c>
      <c r="I38" s="7" t="n">
        <v>1700</v>
      </c>
      <c r="J38" s="7" t="n">
        <v>1700</v>
      </c>
      <c r="K38" s="7" t="n">
        <v>1650</v>
      </c>
      <c r="L38" s="7" t="n">
        <v>1650</v>
      </c>
      <c r="M38" s="7" t="n">
        <v>1650</v>
      </c>
      <c r="N38" s="7" t="n">
        <f aca="false">SUM(B38:M38)</f>
        <v>20700</v>
      </c>
      <c r="O38" s="6" t="n">
        <f aca="false">IF(N$8=0,0,N38/N$8)</f>
        <v>0.00692340109570348</v>
      </c>
    </row>
    <row r="39" customFormat="false" ht="15.75" hidden="false" customHeight="false" outlineLevel="0" collapsed="false">
      <c r="A39" s="4" t="s">
        <v>47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0</v>
      </c>
      <c r="N39" s="7" t="n">
        <f aca="false">SUM(B39:M39)</f>
        <v>0</v>
      </c>
      <c r="O39" s="6" t="n">
        <f aca="false">IF(N$8=0,0,N39/N$8)</f>
        <v>0</v>
      </c>
    </row>
    <row r="40" customFormat="false" ht="16.5" hidden="false" customHeight="true" outlineLevel="0" collapsed="false">
      <c r="A40" s="8" t="s">
        <v>48</v>
      </c>
      <c r="B40" s="9" t="n">
        <f aca="false">SUM(B37:B39)</f>
        <v>2000</v>
      </c>
      <c r="C40" s="9" t="n">
        <f aca="false">SUM(C37:C39)</f>
        <v>2000</v>
      </c>
      <c r="D40" s="9" t="n">
        <f aca="false">SUM(D37:D39)</f>
        <v>2000</v>
      </c>
      <c r="E40" s="9" t="n">
        <f aca="false">SUM(E37:E39)</f>
        <v>1950</v>
      </c>
      <c r="F40" s="9" t="n">
        <f aca="false">SUM(F37:F39)</f>
        <v>1950</v>
      </c>
      <c r="G40" s="9" t="n">
        <f aca="false">SUM(G37:G39)</f>
        <v>2000</v>
      </c>
      <c r="H40" s="9" t="n">
        <f aca="false">SUM(H37:H39)</f>
        <v>1950</v>
      </c>
      <c r="I40" s="9" t="n">
        <f aca="false">SUM(I37:I39)</f>
        <v>1950</v>
      </c>
      <c r="J40" s="9" t="n">
        <f aca="false">SUM(J37:J39)</f>
        <v>1950</v>
      </c>
      <c r="K40" s="9" t="n">
        <f aca="false">SUM(K37:K39)</f>
        <v>1900</v>
      </c>
      <c r="L40" s="9" t="n">
        <f aca="false">SUM(L37:L39)</f>
        <v>1900</v>
      </c>
      <c r="M40" s="9" t="n">
        <f aca="false">SUM(M37:M39)</f>
        <v>1950</v>
      </c>
      <c r="N40" s="9" t="n">
        <f aca="false">SUM(B40:M40)</f>
        <v>23500</v>
      </c>
      <c r="O40" s="10" t="n">
        <f aca="false">IF(N$8=0,0,N40/N$8)</f>
        <v>0.00785989979463921</v>
      </c>
    </row>
    <row r="41" customFormat="false" ht="15.75" hidden="false" customHeight="fals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customFormat="false" ht="16.5" hidden="false" customHeight="true" outlineLevel="0" collapsed="false">
      <c r="A42" s="8" t="s">
        <v>49</v>
      </c>
      <c r="B42" s="14" t="n">
        <f aca="false">B33+B40</f>
        <v>82960</v>
      </c>
      <c r="C42" s="14" t="n">
        <f aca="false">C33+C40</f>
        <v>85360</v>
      </c>
      <c r="D42" s="14" t="n">
        <f aca="false">D33+D40</f>
        <v>103670</v>
      </c>
      <c r="E42" s="14" t="n">
        <f aca="false">E33+E40</f>
        <v>110630</v>
      </c>
      <c r="F42" s="14" t="n">
        <f aca="false">F33+F40</f>
        <v>115830</v>
      </c>
      <c r="G42" s="14" t="n">
        <f aca="false">G33+G40</f>
        <v>106390</v>
      </c>
      <c r="H42" s="14" t="n">
        <f aca="false">H33+H40</f>
        <v>90550</v>
      </c>
      <c r="I42" s="14" t="n">
        <f aca="false">I33+I40</f>
        <v>89530</v>
      </c>
      <c r="J42" s="14" t="n">
        <f aca="false">J33+J40</f>
        <v>116600</v>
      </c>
      <c r="K42" s="14" t="n">
        <f aca="false">K33+K40</f>
        <v>120230</v>
      </c>
      <c r="L42" s="14" t="n">
        <f aca="false">L33+L40</f>
        <v>116830</v>
      </c>
      <c r="M42" s="14" t="n">
        <f aca="false">M33+M40</f>
        <v>93010</v>
      </c>
      <c r="N42" s="14" t="n">
        <f aca="false">SUM(B42:M42)</f>
        <v>1231590</v>
      </c>
      <c r="O42" s="10" t="n">
        <f aca="false">IF(N$8=0,0,N42/N$8)</f>
        <v>0.411922297365094</v>
      </c>
    </row>
    <row r="43" customFormat="false" ht="15.75" hidden="false" customHeight="false" outlineLevel="0" collapsed="false">
      <c r="A43" s="4" t="s">
        <v>50</v>
      </c>
      <c r="B43" s="15" t="n">
        <v>3800</v>
      </c>
      <c r="C43" s="15" t="n">
        <v>2800</v>
      </c>
      <c r="D43" s="15" t="n">
        <v>4200</v>
      </c>
      <c r="E43" s="15" t="n">
        <v>4800</v>
      </c>
      <c r="F43" s="15" t="n">
        <v>5600</v>
      </c>
      <c r="G43" s="15" t="n">
        <v>5800</v>
      </c>
      <c r="H43" s="15" t="n">
        <v>5700</v>
      </c>
      <c r="I43" s="15" t="n">
        <v>5600</v>
      </c>
      <c r="J43" s="15" t="n">
        <v>4800</v>
      </c>
      <c r="K43" s="15" t="n">
        <v>4200</v>
      </c>
      <c r="L43" s="15" t="n">
        <v>3800</v>
      </c>
      <c r="M43" s="15" t="n">
        <v>7200</v>
      </c>
      <c r="N43" s="15" t="n">
        <f aca="false">SUM(B43:M43)</f>
        <v>58300</v>
      </c>
      <c r="O43" s="6" t="n">
        <f aca="false">IF(N$8=0,0,N43/N$8)</f>
        <v>0.0194992407671262</v>
      </c>
    </row>
    <row r="44" customFormat="false" ht="15.75" hidden="false" customHeight="fals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customFormat="false" ht="16.5" hidden="false" customHeight="true" outlineLevel="0" collapsed="false">
      <c r="A45" s="8" t="s">
        <v>51</v>
      </c>
      <c r="B45" s="9" t="n">
        <f aca="false">B42-B43</f>
        <v>79160</v>
      </c>
      <c r="C45" s="9" t="n">
        <f aca="false">C42-C43</f>
        <v>82560</v>
      </c>
      <c r="D45" s="9" t="n">
        <f aca="false">D42-D43</f>
        <v>99470</v>
      </c>
      <c r="E45" s="9" t="n">
        <f aca="false">E42-E43</f>
        <v>105830</v>
      </c>
      <c r="F45" s="9" t="n">
        <f aca="false">F42-F43</f>
        <v>110230</v>
      </c>
      <c r="G45" s="9" t="n">
        <f aca="false">G42-G43</f>
        <v>100590</v>
      </c>
      <c r="H45" s="9" t="n">
        <f aca="false">H42-H43</f>
        <v>84850</v>
      </c>
      <c r="I45" s="9" t="n">
        <f aca="false">I42-I43</f>
        <v>83930</v>
      </c>
      <c r="J45" s="9" t="n">
        <f aca="false">J42-J43</f>
        <v>111800</v>
      </c>
      <c r="K45" s="9" t="n">
        <f aca="false">K42-K43</f>
        <v>116030</v>
      </c>
      <c r="L45" s="9" t="n">
        <f aca="false">L42-L43</f>
        <v>113030</v>
      </c>
      <c r="M45" s="9" t="n">
        <f aca="false">M42-M43</f>
        <v>85810</v>
      </c>
      <c r="N45" s="9" t="n">
        <f aca="false">SUM(B45:M45)</f>
        <v>1173290</v>
      </c>
      <c r="O45" s="10" t="n">
        <f aca="false">IF(N$8=0,0,N45/N$8)</f>
        <v>0.392423056597968</v>
      </c>
    </row>
    <row r="46" customFormat="false" ht="15.75" hidden="false" customHeight="false" outlineLevel="0" collapsed="false">
      <c r="A46" s="12" t="s">
        <v>52</v>
      </c>
      <c r="B46" s="13" t="n">
        <f aca="false">IF(B8=0,0,B45/B8)</f>
        <v>0.368083325583558</v>
      </c>
      <c r="C46" s="13" t="n">
        <f aca="false">IF(C8=0,0,C45/C8)</f>
        <v>0.361297098595247</v>
      </c>
      <c r="D46" s="13" t="n">
        <f aca="false">IF(D8=0,0,D45/D8)</f>
        <v>0.386231265046206</v>
      </c>
      <c r="E46" s="13" t="n">
        <f aca="false">IF(E8=0,0,E45/E8)</f>
        <v>0.391614860864417</v>
      </c>
      <c r="F46" s="13" t="n">
        <f aca="false">IF(F8=0,0,F45/F8)</f>
        <v>0.40134716912434</v>
      </c>
      <c r="G46" s="13" t="n">
        <f aca="false">IF(G8=0,0,G45/G8)</f>
        <v>0.404512003860538</v>
      </c>
      <c r="H46" s="13" t="n">
        <f aca="false">IF(H8=0,0,H45/H8)</f>
        <v>0.39762875486199</v>
      </c>
      <c r="I46" s="13" t="n">
        <f aca="false">IF(I8=0,0,I45/I8)</f>
        <v>0.400697030459276</v>
      </c>
      <c r="J46" s="13" t="n">
        <f aca="false">IF(J8=0,0,J45/J8)</f>
        <v>0.401811385853939</v>
      </c>
      <c r="K46" s="13" t="n">
        <f aca="false">IF(K8=0,0,K45/K8)</f>
        <v>0.398386266094421</v>
      </c>
      <c r="L46" s="13" t="n">
        <f aca="false">IF(L8=0,0,L45/L8)</f>
        <v>0.394533840622709</v>
      </c>
      <c r="M46" s="13" t="n">
        <f aca="false">IF(M8=0,0,M45/M8)</f>
        <v>0.396607506008504</v>
      </c>
      <c r="N46" s="13" t="n">
        <f aca="false">IF(N8=0,0,N45/N8)</f>
        <v>0.392423056597968</v>
      </c>
      <c r="O46" s="12"/>
    </row>
  </sheetData>
  <conditionalFormatting sqref="B3:N3">
    <cfRule type="cellIs" priority="2" operator="lessThan" aboveAverage="0" equalAverage="0" bottom="0" percent="0" rank="0" text="" dxfId="0">
      <formula>0</formula>
    </cfRule>
  </conditionalFormatting>
  <conditionalFormatting sqref="B4:N4">
    <cfRule type="cellIs" priority="3" operator="lessThan" aboveAverage="0" equalAverage="0" bottom="0" percent="0" rank="0" text="" dxfId="0">
      <formula>0</formula>
    </cfRule>
  </conditionalFormatting>
  <conditionalFormatting sqref="B5:N5">
    <cfRule type="cellIs" priority="4" operator="lessThan" aboveAverage="0" equalAverage="0" bottom="0" percent="0" rank="0" text="" dxfId="0">
      <formula>0</formula>
    </cfRule>
  </conditionalFormatting>
  <conditionalFormatting sqref="B6:N6">
    <cfRule type="cellIs" priority="5" operator="lessThan" aboveAverage="0" equalAverage="0" bottom="0" percent="0" rank="0" text="" dxfId="0">
      <formula>0</formula>
    </cfRule>
  </conditionalFormatting>
  <conditionalFormatting sqref="B7:N7">
    <cfRule type="cellIs" priority="6" operator="lessThan" aboveAverage="0" equalAverage="0" bottom="0" percent="0" rank="0" text="" dxfId="0">
      <formula>0</formula>
    </cfRule>
  </conditionalFormatting>
  <conditionalFormatting sqref="B8:N8">
    <cfRule type="cellIs" priority="7" operator="lessThan" aboveAverage="0" equalAverage="0" bottom="0" percent="0" rank="0" text="" dxfId="0">
      <formula>0</formula>
    </cfRule>
  </conditionalFormatting>
  <conditionalFormatting sqref="B11:N11">
    <cfRule type="cellIs" priority="8" operator="lessThan" aboveAverage="0" equalAverage="0" bottom="0" percent="0" rank="0" text="" dxfId="0">
      <formula>0</formula>
    </cfRule>
  </conditionalFormatting>
  <conditionalFormatting sqref="B12:N12">
    <cfRule type="cellIs" priority="9" operator="lessThan" aboveAverage="0" equalAverage="0" bottom="0" percent="0" rank="0" text="" dxfId="0">
      <formula>0</formula>
    </cfRule>
  </conditionalFormatting>
  <conditionalFormatting sqref="B13:N13">
    <cfRule type="cellIs" priority="10" operator="lessThan" aboveAverage="0" equalAverage="0" bottom="0" percent="0" rank="0" text="" dxfId="0">
      <formula>0</formula>
    </cfRule>
  </conditionalFormatting>
  <conditionalFormatting sqref="B14:N14">
    <cfRule type="cellIs" priority="11" operator="lessThan" aboveAverage="0" equalAverage="0" bottom="0" percent="0" rank="0" text="" dxfId="0">
      <formula>0</formula>
    </cfRule>
  </conditionalFormatting>
  <conditionalFormatting sqref="B15:N15">
    <cfRule type="cellIs" priority="12" operator="lessThan" aboveAverage="0" equalAverage="0" bottom="0" percent="0" rank="0" text="" dxfId="0">
      <formula>0</formula>
    </cfRule>
  </conditionalFormatting>
  <conditionalFormatting sqref="B16:N16">
    <cfRule type="cellIs" priority="13" operator="lessThan" aboveAverage="0" equalAverage="0" bottom="0" percent="0" rank="0" text="" dxfId="0">
      <formula>0</formula>
    </cfRule>
  </conditionalFormatting>
  <conditionalFormatting sqref="B18:N18">
    <cfRule type="cellIs" priority="14" operator="lessThan" aboveAverage="0" equalAverage="0" bottom="0" percent="0" rank="0" text="" dxfId="0">
      <formula>0</formula>
    </cfRule>
  </conditionalFormatting>
  <conditionalFormatting sqref="B22:N22">
    <cfRule type="cellIs" priority="15" operator="lessThan" aboveAverage="0" equalAverage="0" bottom="0" percent="0" rank="0" text="" dxfId="0">
      <formula>0</formula>
    </cfRule>
  </conditionalFormatting>
  <conditionalFormatting sqref="B23:N23">
    <cfRule type="cellIs" priority="16" operator="lessThan" aboveAverage="0" equalAverage="0" bottom="0" percent="0" rank="0" text="" dxfId="0">
      <formula>0</formula>
    </cfRule>
  </conditionalFormatting>
  <conditionalFormatting sqref="B24:N24">
    <cfRule type="cellIs" priority="17" operator="lessThan" aboveAverage="0" equalAverage="0" bottom="0" percent="0" rank="0" text="" dxfId="0">
      <formula>0</formula>
    </cfRule>
  </conditionalFormatting>
  <conditionalFormatting sqref="B25:N25">
    <cfRule type="cellIs" priority="18" operator="lessThan" aboveAverage="0" equalAverage="0" bottom="0" percent="0" rank="0" text="" dxfId="0">
      <formula>0</formula>
    </cfRule>
  </conditionalFormatting>
  <conditionalFormatting sqref="B26:N26">
    <cfRule type="cellIs" priority="19" operator="lessThan" aboveAverage="0" equalAverage="0" bottom="0" percent="0" rank="0" text="" dxfId="0">
      <formula>0</formula>
    </cfRule>
  </conditionalFormatting>
  <conditionalFormatting sqref="B27:N27">
    <cfRule type="cellIs" priority="20" operator="lessThan" aboveAverage="0" equalAverage="0" bottom="0" percent="0" rank="0" text="" dxfId="0">
      <formula>0</formula>
    </cfRule>
  </conditionalFormatting>
  <conditionalFormatting sqref="B28:N28">
    <cfRule type="cellIs" priority="21" operator="lessThan" aboveAverage="0" equalAverage="0" bottom="0" percent="0" rank="0" text="" dxfId="0">
      <formula>0</formula>
    </cfRule>
  </conditionalFormatting>
  <conditionalFormatting sqref="B29:N29">
    <cfRule type="cellIs" priority="22" operator="lessThan" aboveAverage="0" equalAverage="0" bottom="0" percent="0" rank="0" text="" dxfId="0">
      <formula>0</formula>
    </cfRule>
  </conditionalFormatting>
  <conditionalFormatting sqref="B30:N30">
    <cfRule type="cellIs" priority="23" operator="lessThan" aboveAverage="0" equalAverage="0" bottom="0" percent="0" rank="0" text="" dxfId="0">
      <formula>0</formula>
    </cfRule>
  </conditionalFormatting>
  <conditionalFormatting sqref="B31:N31">
    <cfRule type="cellIs" priority="24" operator="lessThan" aboveAverage="0" equalAverage="0" bottom="0" percent="0" rank="0" text="" dxfId="0">
      <formula>0</formula>
    </cfRule>
  </conditionalFormatting>
  <conditionalFormatting sqref="B33:N33">
    <cfRule type="cellIs" priority="25" operator="lessThan" aboveAverage="0" equalAverage="0" bottom="0" percent="0" rank="0" text="" dxfId="0">
      <formula>0</formula>
    </cfRule>
  </conditionalFormatting>
  <conditionalFormatting sqref="B37:N37">
    <cfRule type="cellIs" priority="26" operator="lessThan" aboveAverage="0" equalAverage="0" bottom="0" percent="0" rank="0" text="" dxfId="0">
      <formula>0</formula>
    </cfRule>
  </conditionalFormatting>
  <conditionalFormatting sqref="B38:N38">
    <cfRule type="cellIs" priority="27" operator="lessThan" aboveAverage="0" equalAverage="0" bottom="0" percent="0" rank="0" text="" dxfId="0">
      <formula>0</formula>
    </cfRule>
  </conditionalFormatting>
  <conditionalFormatting sqref="B39:N39">
    <cfRule type="cellIs" priority="28" operator="lessThan" aboveAverage="0" equalAverage="0" bottom="0" percent="0" rank="0" text="" dxfId="0">
      <formula>0</formula>
    </cfRule>
  </conditionalFormatting>
  <conditionalFormatting sqref="B40:N40">
    <cfRule type="cellIs" priority="29" operator="lessThan" aboveAverage="0" equalAverage="0" bottom="0" percent="0" rank="0" text="" dxfId="0">
      <formula>0</formula>
    </cfRule>
  </conditionalFormatting>
  <conditionalFormatting sqref="B42:N42">
    <cfRule type="cellIs" priority="30" operator="lessThan" aboveAverage="0" equalAverage="0" bottom="0" percent="0" rank="0" text="" dxfId="0">
      <formula>0</formula>
    </cfRule>
  </conditionalFormatting>
  <conditionalFormatting sqref="B43:N43">
    <cfRule type="cellIs" priority="31" operator="lessThan" aboveAverage="0" equalAverage="0" bottom="0" percent="0" rank="0" text="" dxfId="0">
      <formula>0</formula>
    </cfRule>
  </conditionalFormatting>
  <conditionalFormatting sqref="B45:N45">
    <cfRule type="cellIs" priority="32" operator="lessThan" aboveAverage="0" equalAverage="0" bottom="0" percent="0" rank="0" text="" dxfId="0">
      <formula>0</formula>
    </cfRule>
  </conditionalFormatting>
  <conditionalFormatting sqref="O3">
    <cfRule type="cellIs" priority="33" operator="lessThan" aboveAverage="0" equalAverage="0" bottom="0" percent="0" rank="0" text="" dxfId="0">
      <formula>0</formula>
    </cfRule>
  </conditionalFormatting>
  <conditionalFormatting sqref="O4">
    <cfRule type="cellIs" priority="34" operator="lessThan" aboveAverage="0" equalAverage="0" bottom="0" percent="0" rank="0" text="" dxfId="0">
      <formula>0</formula>
    </cfRule>
  </conditionalFormatting>
  <conditionalFormatting sqref="O5">
    <cfRule type="cellIs" priority="35" operator="lessThan" aboveAverage="0" equalAverage="0" bottom="0" percent="0" rank="0" text="" dxfId="0">
      <formula>0</formula>
    </cfRule>
  </conditionalFormatting>
  <conditionalFormatting sqref="O6">
    <cfRule type="cellIs" priority="36" operator="lessThan" aboveAverage="0" equalAverage="0" bottom="0" percent="0" rank="0" text="" dxfId="0">
      <formula>0</formula>
    </cfRule>
  </conditionalFormatting>
  <conditionalFormatting sqref="O7">
    <cfRule type="cellIs" priority="37" operator="lessThan" aboveAverage="0" equalAverage="0" bottom="0" percent="0" rank="0" text="" dxfId="0">
      <formula>0</formula>
    </cfRule>
  </conditionalFormatting>
  <conditionalFormatting sqref="O8">
    <cfRule type="cellIs" priority="38" operator="lessThan" aboveAverage="0" equalAverage="0" bottom="0" percent="0" rank="0" text="" dxfId="0">
      <formula>0</formula>
    </cfRule>
  </conditionalFormatting>
  <conditionalFormatting sqref="O11">
    <cfRule type="cellIs" priority="39" operator="lessThan" aboveAverage="0" equalAverage="0" bottom="0" percent="0" rank="0" text="" dxfId="0">
      <formula>0</formula>
    </cfRule>
  </conditionalFormatting>
  <conditionalFormatting sqref="O12">
    <cfRule type="cellIs" priority="40" operator="lessThan" aboveAverage="0" equalAverage="0" bottom="0" percent="0" rank="0" text="" dxfId="0">
      <formula>0</formula>
    </cfRule>
  </conditionalFormatting>
  <conditionalFormatting sqref="O13">
    <cfRule type="cellIs" priority="41" operator="lessThan" aboveAverage="0" equalAverage="0" bottom="0" percent="0" rank="0" text="" dxfId="0">
      <formula>0</formula>
    </cfRule>
  </conditionalFormatting>
  <conditionalFormatting sqref="O14">
    <cfRule type="cellIs" priority="42" operator="lessThan" aboveAverage="0" equalAverage="0" bottom="0" percent="0" rank="0" text="" dxfId="0">
      <formula>0</formula>
    </cfRule>
  </conditionalFormatting>
  <conditionalFormatting sqref="O15">
    <cfRule type="cellIs" priority="43" operator="lessThan" aboveAverage="0" equalAverage="0" bottom="0" percent="0" rank="0" text="" dxfId="0">
      <formula>0</formula>
    </cfRule>
  </conditionalFormatting>
  <conditionalFormatting sqref="O16">
    <cfRule type="cellIs" priority="44" operator="lessThan" aboveAverage="0" equalAverage="0" bottom="0" percent="0" rank="0" text="" dxfId="0">
      <formula>0</formula>
    </cfRule>
  </conditionalFormatting>
  <conditionalFormatting sqref="O18">
    <cfRule type="cellIs" priority="45" operator="lessThan" aboveAverage="0" equalAverage="0" bottom="0" percent="0" rank="0" text="" dxfId="0">
      <formula>0</formula>
    </cfRule>
  </conditionalFormatting>
  <conditionalFormatting sqref="O22">
    <cfRule type="cellIs" priority="46" operator="lessThan" aboveAverage="0" equalAverage="0" bottom="0" percent="0" rank="0" text="" dxfId="0">
      <formula>0</formula>
    </cfRule>
  </conditionalFormatting>
  <conditionalFormatting sqref="O23">
    <cfRule type="cellIs" priority="47" operator="lessThan" aboveAverage="0" equalAverage="0" bottom="0" percent="0" rank="0" text="" dxfId="0">
      <formula>0</formula>
    </cfRule>
  </conditionalFormatting>
  <conditionalFormatting sqref="O24">
    <cfRule type="cellIs" priority="48" operator="lessThan" aboveAverage="0" equalAverage="0" bottom="0" percent="0" rank="0" text="" dxfId="0">
      <formula>0</formula>
    </cfRule>
  </conditionalFormatting>
  <conditionalFormatting sqref="O25">
    <cfRule type="cellIs" priority="49" operator="lessThan" aboveAverage="0" equalAverage="0" bottom="0" percent="0" rank="0" text="" dxfId="0">
      <formula>0</formula>
    </cfRule>
  </conditionalFormatting>
  <conditionalFormatting sqref="O26">
    <cfRule type="cellIs" priority="50" operator="lessThan" aboveAverage="0" equalAverage="0" bottom="0" percent="0" rank="0" text="" dxfId="0">
      <formula>0</formula>
    </cfRule>
  </conditionalFormatting>
  <conditionalFormatting sqref="O27">
    <cfRule type="cellIs" priority="51" operator="lessThan" aboveAverage="0" equalAverage="0" bottom="0" percent="0" rank="0" text="" dxfId="0">
      <formula>0</formula>
    </cfRule>
  </conditionalFormatting>
  <conditionalFormatting sqref="O28">
    <cfRule type="cellIs" priority="52" operator="lessThan" aboveAverage="0" equalAverage="0" bottom="0" percent="0" rank="0" text="" dxfId="0">
      <formula>0</formula>
    </cfRule>
  </conditionalFormatting>
  <conditionalFormatting sqref="O29">
    <cfRule type="cellIs" priority="53" operator="lessThan" aboveAverage="0" equalAverage="0" bottom="0" percent="0" rank="0" text="" dxfId="0">
      <formula>0</formula>
    </cfRule>
  </conditionalFormatting>
  <conditionalFormatting sqref="O30">
    <cfRule type="cellIs" priority="54" operator="lessThan" aboveAverage="0" equalAverage="0" bottom="0" percent="0" rank="0" text="" dxfId="0">
      <formula>0</formula>
    </cfRule>
  </conditionalFormatting>
  <conditionalFormatting sqref="O31">
    <cfRule type="cellIs" priority="55" operator="lessThan" aboveAverage="0" equalAverage="0" bottom="0" percent="0" rank="0" text="" dxfId="0">
      <formula>0</formula>
    </cfRule>
  </conditionalFormatting>
  <conditionalFormatting sqref="O33">
    <cfRule type="cellIs" priority="56" operator="lessThan" aboveAverage="0" equalAverage="0" bottom="0" percent="0" rank="0" text="" dxfId="0">
      <formula>0</formula>
    </cfRule>
  </conditionalFormatting>
  <conditionalFormatting sqref="O37">
    <cfRule type="cellIs" priority="57" operator="lessThan" aboveAverage="0" equalAverage="0" bottom="0" percent="0" rank="0" text="" dxfId="0">
      <formula>0</formula>
    </cfRule>
  </conditionalFormatting>
  <conditionalFormatting sqref="O38">
    <cfRule type="cellIs" priority="58" operator="lessThan" aboveAverage="0" equalAverage="0" bottom="0" percent="0" rank="0" text="" dxfId="0">
      <formula>0</formula>
    </cfRule>
  </conditionalFormatting>
  <conditionalFormatting sqref="O39">
    <cfRule type="cellIs" priority="59" operator="lessThan" aboveAverage="0" equalAverage="0" bottom="0" percent="0" rank="0" text="" dxfId="0">
      <formula>0</formula>
    </cfRule>
  </conditionalFormatting>
  <conditionalFormatting sqref="O40">
    <cfRule type="cellIs" priority="60" operator="lessThan" aboveAverage="0" equalAverage="0" bottom="0" percent="0" rank="0" text="" dxfId="0">
      <formula>0</formula>
    </cfRule>
  </conditionalFormatting>
  <conditionalFormatting sqref="O42">
    <cfRule type="cellIs" priority="61" operator="lessThan" aboveAverage="0" equalAverage="0" bottom="0" percent="0" rank="0" text="" dxfId="0">
      <formula>0</formula>
    </cfRule>
  </conditionalFormatting>
  <conditionalFormatting sqref="O43">
    <cfRule type="cellIs" priority="62" operator="lessThan" aboveAverage="0" equalAverage="0" bottom="0" percent="0" rank="0" text="" dxfId="0">
      <formula>0</formula>
    </cfRule>
  </conditionalFormatting>
  <conditionalFormatting sqref="O45">
    <cfRule type="cellIs" priority="63" operator="lessThan" aboveAverage="0" equalAverage="0" bottom="0" percent="0" rank="0" text="" dxfId="0">
      <formula>0</formula>
    </cfRule>
  </conditionalFormatting>
  <conditionalFormatting sqref="B19:N19">
    <cfRule type="cellIs" priority="64" operator="lessThan" aboveAverage="0" equalAverage="0" bottom="0" percent="0" rank="0" text="" dxfId="0">
      <formula>0</formula>
    </cfRule>
  </conditionalFormatting>
  <conditionalFormatting sqref="B34:N34">
    <cfRule type="cellIs" priority="65" operator="lessThan" aboveAverage="0" equalAverage="0" bottom="0" percent="0" rank="0" text="" dxfId="0">
      <formula>0</formula>
    </cfRule>
  </conditionalFormatting>
  <conditionalFormatting sqref="B46:N46">
    <cfRule type="cellIs" priority="66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G4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1" topLeftCell="B3" activePane="bottomRight" state="frozen"/>
      <selection pane="topLeft" activeCell="A2" activeCellId="0" sqref="A2"/>
      <selection pane="topRight" activeCell="B2" activeCellId="0" sqref="B2"/>
      <selection pane="bottomLeft" activeCell="A3" activeCellId="0" sqref="A3"/>
      <selection pane="bottomRight" activeCell="E25" activeCellId="0" sqref="E25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7" min="2" style="0" width="17.51"/>
  </cols>
  <sheetData>
    <row r="1" customFormat="false" ht="18" hidden="false" customHeight="true" outlineLevel="0" collapsed="false">
      <c r="A1" s="1" t="s">
        <v>0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13</v>
      </c>
      <c r="G1" s="2" t="s">
        <v>57</v>
      </c>
    </row>
    <row r="2" customFormat="false" ht="15.75" hidden="false" customHeight="false" outlineLevel="0" collapsed="false">
      <c r="A2" s="3" t="s">
        <v>15</v>
      </c>
      <c r="B2" s="3"/>
      <c r="C2" s="3"/>
      <c r="D2" s="3"/>
      <c r="E2" s="3"/>
      <c r="F2" s="3"/>
      <c r="G2" s="3"/>
    </row>
    <row r="3" customFormat="false" ht="15.75" hidden="false" customHeight="false" outlineLevel="0" collapsed="false">
      <c r="A3" s="4" t="s">
        <v>16</v>
      </c>
      <c r="B3" s="5" t="n">
        <f aca="false">SUM('Monthly Income Statement'!B3:D3)</f>
        <v>417620</v>
      </c>
      <c r="C3" s="5" t="n">
        <f aca="false">SUM('Monthly Income Statement'!E3:G3)</f>
        <v>459870</v>
      </c>
      <c r="D3" s="5" t="n">
        <f aca="false">SUM('Monthly Income Statement'!H3:J3)</f>
        <v>414420</v>
      </c>
      <c r="E3" s="5" t="n">
        <f aca="false">SUM('Monthly Income Statement'!K3:M3)</f>
        <v>463410</v>
      </c>
      <c r="F3" s="5" t="n">
        <f aca="false">SUM(B3:E3)</f>
        <v>1755320</v>
      </c>
      <c r="G3" s="6" t="n">
        <f aca="false">IF(D3=0,0,(E3-D3)/ABS(D3))</f>
        <v>0.118213406688866</v>
      </c>
    </row>
    <row r="4" customFormat="false" ht="15.75" hidden="false" customHeight="false" outlineLevel="0" collapsed="false">
      <c r="A4" s="4" t="s">
        <v>17</v>
      </c>
      <c r="B4" s="7" t="n">
        <f aca="false">SUM('Monthly Income Statement'!B4:D4)</f>
        <v>160190</v>
      </c>
      <c r="C4" s="7" t="n">
        <f aca="false">SUM('Monthly Income Statement'!E4:G4)</f>
        <v>173600</v>
      </c>
      <c r="D4" s="7" t="n">
        <f aca="false">SUM('Monthly Income Statement'!H4:J4)</f>
        <v>153860</v>
      </c>
      <c r="E4" s="7" t="n">
        <f aca="false">SUM('Monthly Income Statement'!K4:M4)</f>
        <v>175440</v>
      </c>
      <c r="F4" s="7" t="n">
        <f aca="false">SUM(B4:E4)</f>
        <v>663090</v>
      </c>
      <c r="G4" s="6" t="n">
        <f aca="false">IF(D4=0,0,(E4-D4)/ABS(D4))</f>
        <v>0.140257376836085</v>
      </c>
    </row>
    <row r="5" customFormat="false" ht="15.75" hidden="false" customHeight="false" outlineLevel="0" collapsed="false">
      <c r="A5" s="4" t="s">
        <v>18</v>
      </c>
      <c r="B5" s="7" t="n">
        <f aca="false">SUM('Monthly Income Statement'!B5:D5)</f>
        <v>40830</v>
      </c>
      <c r="C5" s="7" t="n">
        <f aca="false">SUM('Monthly Income Statement'!E5:G5)</f>
        <v>64660</v>
      </c>
      <c r="D5" s="7" t="n">
        <f aca="false">SUM('Monthly Income Statement'!H5:J5)</f>
        <v>44760</v>
      </c>
      <c r="E5" s="7" t="n">
        <f aca="false">SUM('Monthly Income Statement'!K5:M5)</f>
        <v>57860</v>
      </c>
      <c r="F5" s="7" t="n">
        <f aca="false">SUM(B5:E5)</f>
        <v>208110</v>
      </c>
      <c r="G5" s="6" t="n">
        <f aca="false">IF(D5=0,0,(E5-D5)/ABS(D5))</f>
        <v>0.292672028596962</v>
      </c>
    </row>
    <row r="6" customFormat="false" ht="15.75" hidden="false" customHeight="false" outlineLevel="0" collapsed="false">
      <c r="A6" s="4" t="s">
        <v>19</v>
      </c>
      <c r="B6" s="7" t="n">
        <f aca="false">SUM('Monthly Income Statement'!B6:D6)</f>
        <v>72880</v>
      </c>
      <c r="C6" s="7" t="n">
        <f aca="false">SUM('Monthly Income Statement'!E6:G6)</f>
        <v>84110</v>
      </c>
      <c r="D6" s="7" t="n">
        <f aca="false">SUM('Monthly Income Statement'!H6:J6)</f>
        <v>78240</v>
      </c>
      <c r="E6" s="7" t="n">
        <f aca="false">SUM('Monthly Income Statement'!K6:M6)</f>
        <v>86490</v>
      </c>
      <c r="F6" s="7" t="n">
        <f aca="false">SUM(B6:E6)</f>
        <v>321720</v>
      </c>
      <c r="G6" s="6" t="n">
        <f aca="false">IF(D6=0,0,(E6-D6)/ABS(D6))</f>
        <v>0.105444785276074</v>
      </c>
    </row>
    <row r="7" customFormat="false" ht="15.75" hidden="false" customHeight="false" outlineLevel="0" collapsed="false">
      <c r="A7" s="4" t="s">
        <v>20</v>
      </c>
      <c r="B7" s="7" t="n">
        <f aca="false">SUM('Monthly Income Statement'!B7:D7)</f>
        <v>9590</v>
      </c>
      <c r="C7" s="7" t="n">
        <f aca="false">SUM('Monthly Income Statement'!E7:G7)</f>
        <v>11320</v>
      </c>
      <c r="D7" s="7" t="n">
        <f aca="false">SUM('Monthly Income Statement'!H7:J7)</f>
        <v>9810</v>
      </c>
      <c r="E7" s="7" t="n">
        <f aca="false">SUM('Monthly Income Statement'!K7:M7)</f>
        <v>10900</v>
      </c>
      <c r="F7" s="7" t="n">
        <f aca="false">SUM(B7:E7)</f>
        <v>41620</v>
      </c>
      <c r="G7" s="6" t="n">
        <f aca="false">IF(D7=0,0,(E7-D7)/ABS(D7))</f>
        <v>0.111111111111111</v>
      </c>
    </row>
    <row r="8" customFormat="false" ht="16.5" hidden="false" customHeight="true" outlineLevel="0" collapsed="false">
      <c r="A8" s="8" t="s">
        <v>21</v>
      </c>
      <c r="B8" s="9" t="n">
        <f aca="false">SUM(B3:B7)</f>
        <v>701110</v>
      </c>
      <c r="C8" s="9" t="n">
        <f aca="false">SUM(C3:C7)</f>
        <v>793560</v>
      </c>
      <c r="D8" s="9" t="n">
        <f aca="false">SUM(D3:D7)</f>
        <v>701090</v>
      </c>
      <c r="E8" s="9" t="n">
        <f aca="false">SUM(E3:E7)</f>
        <v>794100</v>
      </c>
      <c r="F8" s="9" t="n">
        <f aca="false">SUM(B8:E8)</f>
        <v>2989860</v>
      </c>
      <c r="G8" s="10" t="n">
        <f aca="false">IF(D8=0,0,(E8-D8)/ABS(D8))</f>
        <v>0.132664850447161</v>
      </c>
    </row>
    <row r="9" customFormat="false" ht="15.75" hidden="false" customHeight="false" outlineLevel="0" collapsed="false">
      <c r="A9" s="11"/>
      <c r="B9" s="11"/>
      <c r="C9" s="11"/>
      <c r="D9" s="11"/>
      <c r="E9" s="11"/>
      <c r="F9" s="11"/>
      <c r="G9" s="11"/>
    </row>
    <row r="10" customFormat="false" ht="15.75" hidden="false" customHeight="false" outlineLevel="0" collapsed="false">
      <c r="A10" s="3" t="s">
        <v>22</v>
      </c>
      <c r="B10" s="3"/>
      <c r="C10" s="3"/>
      <c r="D10" s="3"/>
      <c r="E10" s="3"/>
      <c r="F10" s="3"/>
      <c r="G10" s="3"/>
    </row>
    <row r="11" customFormat="false" ht="15.75" hidden="false" customHeight="false" outlineLevel="0" collapsed="false">
      <c r="A11" s="4" t="s">
        <v>23</v>
      </c>
      <c r="B11" s="5" t="n">
        <f aca="false">SUM('Monthly Income Statement'!B11:D11)</f>
        <v>211420</v>
      </c>
      <c r="C11" s="5" t="n">
        <f aca="false">SUM('Monthly Income Statement'!E11:G11)</f>
        <v>237720</v>
      </c>
      <c r="D11" s="5" t="n">
        <f aca="false">SUM('Monthly Income Statement'!H11:J11)</f>
        <v>210920</v>
      </c>
      <c r="E11" s="5" t="n">
        <f aca="false">SUM('Monthly Income Statement'!K11:M11)</f>
        <v>238530</v>
      </c>
      <c r="F11" s="5" t="n">
        <f aca="false">SUM(B11:E11)</f>
        <v>898590</v>
      </c>
      <c r="G11" s="6" t="n">
        <f aca="false">IF(D11=0,0,(E11-D11)/ABS(D11))</f>
        <v>0.130902711928693</v>
      </c>
    </row>
    <row r="12" customFormat="false" ht="15.75" hidden="false" customHeight="false" outlineLevel="0" collapsed="false">
      <c r="A12" s="4" t="s">
        <v>24</v>
      </c>
      <c r="B12" s="7" t="n">
        <f aca="false">SUM('Monthly Income Statement'!B12:D12)</f>
        <v>23910</v>
      </c>
      <c r="C12" s="7" t="n">
        <f aca="false">SUM('Monthly Income Statement'!E12:G12)</f>
        <v>27600</v>
      </c>
      <c r="D12" s="7" t="n">
        <f aca="false">SUM('Monthly Income Statement'!H12:J12)</f>
        <v>25680</v>
      </c>
      <c r="E12" s="7" t="n">
        <f aca="false">SUM('Monthly Income Statement'!K12:M12)</f>
        <v>28390</v>
      </c>
      <c r="F12" s="7" t="n">
        <f aca="false">SUM(B12:E12)</f>
        <v>105580</v>
      </c>
      <c r="G12" s="6" t="n">
        <f aca="false">IF(D12=0,0,(E12-D12)/ABS(D12))</f>
        <v>0.105529595015576</v>
      </c>
    </row>
    <row r="13" customFormat="false" ht="15.75" hidden="false" customHeight="false" outlineLevel="0" collapsed="false">
      <c r="A13" s="4" t="s">
        <v>25</v>
      </c>
      <c r="B13" s="7" t="n">
        <f aca="false">SUM('Monthly Income Statement'!B13:D13)</f>
        <v>17520</v>
      </c>
      <c r="C13" s="7" t="n">
        <f aca="false">SUM('Monthly Income Statement'!E13:G13)</f>
        <v>18990</v>
      </c>
      <c r="D13" s="7" t="n">
        <f aca="false">SUM('Monthly Income Statement'!H13:J13)</f>
        <v>16830</v>
      </c>
      <c r="E13" s="7" t="n">
        <f aca="false">SUM('Monthly Income Statement'!K13:M13)</f>
        <v>19190</v>
      </c>
      <c r="F13" s="7" t="n">
        <f aca="false">SUM(B13:E13)</f>
        <v>72530</v>
      </c>
      <c r="G13" s="6" t="n">
        <f aca="false">IF(D13=0,0,(E13-D13)/ABS(D13))</f>
        <v>0.140225787284611</v>
      </c>
    </row>
    <row r="14" customFormat="false" ht="15.75" hidden="false" customHeight="false" outlineLevel="0" collapsed="false">
      <c r="A14" s="4" t="s">
        <v>26</v>
      </c>
      <c r="B14" s="7" t="n">
        <f aca="false">SUM('Monthly Income Statement'!B14:D14)</f>
        <v>3970</v>
      </c>
      <c r="C14" s="7" t="n">
        <f aca="false">SUM('Monthly Income Statement'!E14:G14)</f>
        <v>4600</v>
      </c>
      <c r="D14" s="7" t="n">
        <f aca="false">SUM('Monthly Income Statement'!H14:J14)</f>
        <v>3550</v>
      </c>
      <c r="E14" s="7" t="n">
        <f aca="false">SUM('Monthly Income Statement'!K14:M14)</f>
        <v>3880</v>
      </c>
      <c r="F14" s="7" t="n">
        <f aca="false">SUM(B14:E14)</f>
        <v>16000</v>
      </c>
      <c r="G14" s="6" t="n">
        <f aca="false">IF(D14=0,0,(E14-D14)/ABS(D14))</f>
        <v>0.0929577464788732</v>
      </c>
    </row>
    <row r="15" customFormat="false" ht="15.75" hidden="false" customHeight="false" outlineLevel="0" collapsed="false">
      <c r="A15" s="4" t="s">
        <v>27</v>
      </c>
      <c r="B15" s="7" t="n">
        <f aca="false">SUM('Monthly Income Statement'!B15:D15)</f>
        <v>11720</v>
      </c>
      <c r="C15" s="7" t="n">
        <f aca="false">SUM('Monthly Income Statement'!E15:G15)</f>
        <v>13040</v>
      </c>
      <c r="D15" s="7" t="n">
        <f aca="false">SUM('Monthly Income Statement'!H15:J15)</f>
        <v>11590</v>
      </c>
      <c r="E15" s="7" t="n">
        <f aca="false">SUM('Monthly Income Statement'!K15:M15)</f>
        <v>12970</v>
      </c>
      <c r="F15" s="7" t="n">
        <f aca="false">SUM(B15:E15)</f>
        <v>49320</v>
      </c>
      <c r="G15" s="6" t="n">
        <f aca="false">IF(D15=0,0,(E15-D15)/ABS(D15))</f>
        <v>0.119068162208801</v>
      </c>
    </row>
    <row r="16" customFormat="false" ht="16.5" hidden="false" customHeight="true" outlineLevel="0" collapsed="false">
      <c r="A16" s="8" t="s">
        <v>28</v>
      </c>
      <c r="B16" s="9" t="n">
        <f aca="false">SUM(B11:B15)</f>
        <v>268540</v>
      </c>
      <c r="C16" s="9" t="n">
        <f aca="false">SUM(C11:C15)</f>
        <v>301950</v>
      </c>
      <c r="D16" s="9" t="n">
        <f aca="false">SUM(D11:D15)</f>
        <v>268570</v>
      </c>
      <c r="E16" s="9" t="n">
        <f aca="false">SUM(E11:E15)</f>
        <v>302960</v>
      </c>
      <c r="F16" s="9" t="n">
        <f aca="false">SUM(B16:E16)</f>
        <v>1142020</v>
      </c>
      <c r="G16" s="10" t="n">
        <f aca="false">IF(D16=0,0,(E16-D16)/ABS(D16))</f>
        <v>0.128048553449752</v>
      </c>
    </row>
    <row r="17" customFormat="false" ht="15.75" hidden="false" customHeight="false" outlineLevel="0" collapsed="false">
      <c r="A17" s="11"/>
      <c r="B17" s="11"/>
      <c r="C17" s="11"/>
      <c r="D17" s="11"/>
      <c r="E17" s="11"/>
      <c r="F17" s="11"/>
      <c r="G17" s="11"/>
    </row>
    <row r="18" customFormat="false" ht="16.5" hidden="false" customHeight="true" outlineLevel="0" collapsed="false">
      <c r="A18" s="8" t="s">
        <v>29</v>
      </c>
      <c r="B18" s="9" t="n">
        <f aca="false">B8-B16</f>
        <v>432570</v>
      </c>
      <c r="C18" s="9" t="n">
        <f aca="false">C8-C16</f>
        <v>491610</v>
      </c>
      <c r="D18" s="9" t="n">
        <f aca="false">D8-D16</f>
        <v>432520</v>
      </c>
      <c r="E18" s="9" t="n">
        <f aca="false">E8-E16</f>
        <v>491140</v>
      </c>
      <c r="F18" s="9" t="n">
        <f aca="false">SUM(B18:E18)</f>
        <v>1847840</v>
      </c>
      <c r="G18" s="10" t="n">
        <f aca="false">IF(D18=0,0,(E18-D18)/ABS(D18))</f>
        <v>0.135531304910756</v>
      </c>
    </row>
    <row r="19" customFormat="false" ht="15.75" hidden="false" customHeight="false" outlineLevel="0" collapsed="false">
      <c r="A19" s="12" t="s">
        <v>30</v>
      </c>
      <c r="B19" s="13" t="n">
        <f aca="false">IF(B8=0,0,B18/B8)</f>
        <v>0.616978790774629</v>
      </c>
      <c r="C19" s="13" t="n">
        <f aca="false">IF(C8=0,0,C18/C8)</f>
        <v>0.619499470739453</v>
      </c>
      <c r="D19" s="13" t="n">
        <f aca="false">IF(D8=0,0,D18/D8)</f>
        <v>0.616925073813633</v>
      </c>
      <c r="E19" s="13" t="n">
        <f aca="false">IF(E8=0,0,E18/E8)</f>
        <v>0.618486336733409</v>
      </c>
      <c r="F19" s="13" t="n">
        <f aca="false">IF(F8=0,0,F18/F8)</f>
        <v>0.618035627086218</v>
      </c>
      <c r="G19" s="13" t="n">
        <f aca="false">IF(D19=0,0,E19-D19)</f>
        <v>0.00156126291977587</v>
      </c>
    </row>
    <row r="20" customFormat="false" ht="15.75" hidden="false" customHeight="false" outlineLevel="0" collapsed="false">
      <c r="A20" s="11"/>
      <c r="B20" s="11"/>
      <c r="C20" s="11"/>
      <c r="D20" s="11"/>
      <c r="E20" s="11"/>
      <c r="F20" s="11"/>
      <c r="G20" s="11"/>
    </row>
    <row r="21" customFormat="false" ht="15.75" hidden="false" customHeight="false" outlineLevel="0" collapsed="false">
      <c r="A21" s="3" t="s">
        <v>31</v>
      </c>
      <c r="B21" s="3"/>
      <c r="C21" s="3"/>
      <c r="D21" s="3"/>
      <c r="E21" s="3"/>
      <c r="F21" s="3"/>
      <c r="G21" s="3"/>
    </row>
    <row r="22" customFormat="false" ht="15.75" hidden="false" customHeight="false" outlineLevel="0" collapsed="false">
      <c r="A22" s="4" t="s">
        <v>32</v>
      </c>
      <c r="B22" s="5" t="n">
        <f aca="false">SUM('Monthly Income Statement'!B22:D22)</f>
        <v>104820</v>
      </c>
      <c r="C22" s="5" t="n">
        <f aca="false">SUM('Monthly Income Statement'!E22:G22)</f>
        <v>104820</v>
      </c>
      <c r="D22" s="5" t="n">
        <f aca="false">SUM('Monthly Income Statement'!H22:J22)</f>
        <v>91250</v>
      </c>
      <c r="E22" s="5" t="n">
        <f aca="false">SUM('Monthly Income Statement'!K22:M22)</f>
        <v>105570</v>
      </c>
      <c r="F22" s="5" t="n">
        <f aca="false">SUM(B22:E22)</f>
        <v>406460</v>
      </c>
      <c r="G22" s="6" t="n">
        <f aca="false">IF(D22=0,0,(E22-D22)/ABS(D22))</f>
        <v>0.156931506849315</v>
      </c>
    </row>
    <row r="23" customFormat="false" ht="15.75" hidden="false" customHeight="false" outlineLevel="0" collapsed="false">
      <c r="A23" s="4" t="s">
        <v>33</v>
      </c>
      <c r="B23" s="7" t="n">
        <f aca="false">SUM('Monthly Income Statement'!B23:D23)</f>
        <v>23880</v>
      </c>
      <c r="C23" s="7" t="n">
        <f aca="false">SUM('Monthly Income Statement'!E23:G23)</f>
        <v>21740</v>
      </c>
      <c r="D23" s="7" t="n">
        <f aca="false">SUM('Monthly Income Statement'!H23:J23)</f>
        <v>18150</v>
      </c>
      <c r="E23" s="7" t="n">
        <f aca="false">SUM('Monthly Income Statement'!K23:M23)</f>
        <v>22210</v>
      </c>
      <c r="F23" s="7" t="n">
        <f aca="false">SUM(B23:E23)</f>
        <v>85980</v>
      </c>
      <c r="G23" s="6" t="n">
        <f aca="false">IF(D23=0,0,(E23-D23)/ABS(D23))</f>
        <v>0.223691460055096</v>
      </c>
    </row>
    <row r="24" customFormat="false" ht="15.75" hidden="false" customHeight="false" outlineLevel="0" collapsed="false">
      <c r="A24" s="4" t="s">
        <v>34</v>
      </c>
      <c r="B24" s="7" t="n">
        <f aca="false">SUM('Monthly Income Statement'!B24:D24)</f>
        <v>9010</v>
      </c>
      <c r="C24" s="7" t="n">
        <f aca="false">SUM('Monthly Income Statement'!E24:G24)</f>
        <v>7870</v>
      </c>
      <c r="D24" s="7" t="n">
        <f aca="false">SUM('Monthly Income Statement'!H24:J24)</f>
        <v>8600</v>
      </c>
      <c r="E24" s="7" t="n">
        <f aca="false">SUM('Monthly Income Statement'!K24:M24)</f>
        <v>8170</v>
      </c>
      <c r="F24" s="7" t="n">
        <f aca="false">SUM(B24:E24)</f>
        <v>33650</v>
      </c>
      <c r="G24" s="6" t="n">
        <f aca="false">IF(D24=0,0,(E24-D24)/ABS(D24))</f>
        <v>-0.05</v>
      </c>
    </row>
    <row r="25" customFormat="false" ht="15.75" hidden="false" customHeight="false" outlineLevel="0" collapsed="false">
      <c r="A25" s="4" t="s">
        <v>35</v>
      </c>
      <c r="B25" s="7" t="n">
        <f aca="false">SUM('Monthly Income Statement'!B25:D25)</f>
        <v>8950</v>
      </c>
      <c r="C25" s="7" t="n">
        <f aca="false">SUM('Monthly Income Statement'!E25:G25)</f>
        <v>10280</v>
      </c>
      <c r="D25" s="7" t="n">
        <f aca="false">SUM('Monthly Income Statement'!H25:J25)</f>
        <v>7340</v>
      </c>
      <c r="E25" s="7" t="n">
        <f aca="false">SUM('Monthly Income Statement'!K25:M25)</f>
        <v>11170</v>
      </c>
      <c r="F25" s="7" t="n">
        <f aca="false">SUM(B25:E25)</f>
        <v>37740</v>
      </c>
      <c r="G25" s="6" t="n">
        <f aca="false">IF(D25=0,0,(E25-D25)/ABS(D25))</f>
        <v>0.521798365122616</v>
      </c>
    </row>
    <row r="26" customFormat="false" ht="15.75" hidden="false" customHeight="false" outlineLevel="0" collapsed="false">
      <c r="A26" s="4" t="s">
        <v>36</v>
      </c>
      <c r="B26" s="7" t="n">
        <f aca="false">SUM('Monthly Income Statement'!B26:D26)</f>
        <v>5570</v>
      </c>
      <c r="C26" s="7" t="n">
        <f aca="false">SUM('Monthly Income Statement'!E26:G26)</f>
        <v>5080</v>
      </c>
      <c r="D26" s="7" t="n">
        <f aca="false">SUM('Monthly Income Statement'!H26:J26)</f>
        <v>4230</v>
      </c>
      <c r="E26" s="7" t="n">
        <f aca="false">SUM('Monthly Income Statement'!K26:M26)</f>
        <v>5180</v>
      </c>
      <c r="F26" s="7" t="n">
        <f aca="false">SUM(B26:E26)</f>
        <v>20060</v>
      </c>
      <c r="G26" s="6" t="n">
        <f aca="false">IF(D26=0,0,(E26-D26)/ABS(D26))</f>
        <v>0.224586288416076</v>
      </c>
    </row>
    <row r="27" customFormat="false" ht="15.75" hidden="false" customHeight="false" outlineLevel="0" collapsed="false">
      <c r="A27" s="4" t="s">
        <v>37</v>
      </c>
      <c r="B27" s="7" t="n">
        <f aca="false">SUM('Monthly Income Statement'!B27:D27)</f>
        <v>2980</v>
      </c>
      <c r="C27" s="7" t="n">
        <f aca="false">SUM('Monthly Income Statement'!E27:G27)</f>
        <v>3060</v>
      </c>
      <c r="D27" s="7" t="n">
        <f aca="false">SUM('Monthly Income Statement'!H27:J27)</f>
        <v>2580</v>
      </c>
      <c r="E27" s="7" t="n">
        <f aca="false">SUM('Monthly Income Statement'!K27:M27)</f>
        <v>3200</v>
      </c>
      <c r="F27" s="7" t="n">
        <f aca="false">SUM(B27:E27)</f>
        <v>11820</v>
      </c>
      <c r="G27" s="6" t="n">
        <f aca="false">IF(D27=0,0,(E27-D27)/ABS(D27))</f>
        <v>0.24031007751938</v>
      </c>
    </row>
    <row r="28" customFormat="false" ht="15.75" hidden="false" customHeight="false" outlineLevel="0" collapsed="false">
      <c r="A28" s="4" t="s">
        <v>38</v>
      </c>
      <c r="B28" s="7" t="n">
        <f aca="false">SUM('Monthly Income Statement'!B28:D28)</f>
        <v>2960</v>
      </c>
      <c r="C28" s="7" t="n">
        <f aca="false">SUM('Monthly Income Statement'!E28:G28)</f>
        <v>3140</v>
      </c>
      <c r="D28" s="7" t="n">
        <f aca="false">SUM('Monthly Income Statement'!H28:J28)</f>
        <v>2620</v>
      </c>
      <c r="E28" s="7" t="n">
        <f aca="false">SUM('Monthly Income Statement'!K28:M28)</f>
        <v>2920</v>
      </c>
      <c r="F28" s="7" t="n">
        <f aca="false">SUM(B28:E28)</f>
        <v>11640</v>
      </c>
      <c r="G28" s="6" t="n">
        <f aca="false">IF(D28=0,0,(E28-D28)/ABS(D28))</f>
        <v>0.114503816793893</v>
      </c>
    </row>
    <row r="29" customFormat="false" ht="15.75" hidden="false" customHeight="false" outlineLevel="0" collapsed="false">
      <c r="A29" s="4" t="s">
        <v>39</v>
      </c>
      <c r="B29" s="7" t="n">
        <f aca="false">SUM('Monthly Income Statement'!B29:D29)</f>
        <v>3580</v>
      </c>
      <c r="C29" s="7" t="n">
        <f aca="false">SUM('Monthly Income Statement'!E29:G29)</f>
        <v>3260</v>
      </c>
      <c r="D29" s="7" t="n">
        <f aca="false">SUM('Monthly Income Statement'!H29:J29)</f>
        <v>2730</v>
      </c>
      <c r="E29" s="7" t="n">
        <f aca="false">SUM('Monthly Income Statement'!K29:M29)</f>
        <v>3340</v>
      </c>
      <c r="F29" s="7" t="n">
        <f aca="false">SUM(B29:E29)</f>
        <v>12910</v>
      </c>
      <c r="G29" s="6" t="n">
        <f aca="false">IF(D29=0,0,(E29-D29)/ABS(D29))</f>
        <v>0.223443223443223</v>
      </c>
    </row>
    <row r="30" customFormat="false" ht="15.75" hidden="false" customHeight="false" outlineLevel="0" collapsed="false">
      <c r="A30" s="4" t="s">
        <v>40</v>
      </c>
      <c r="B30" s="7" t="n">
        <f aca="false">SUM('Monthly Income Statement'!B30:D30)</f>
        <v>4830</v>
      </c>
      <c r="C30" s="7" t="n">
        <f aca="false">SUM('Monthly Income Statement'!E30:G30)</f>
        <v>5410</v>
      </c>
      <c r="D30" s="7" t="n">
        <f aca="false">SUM('Monthly Income Statement'!H30:J30)</f>
        <v>4190</v>
      </c>
      <c r="E30" s="7" t="n">
        <f aca="false">SUM('Monthly Income Statement'!K30:M30)</f>
        <v>5060</v>
      </c>
      <c r="F30" s="7" t="n">
        <f aca="false">SUM(B30:E30)</f>
        <v>19490</v>
      </c>
      <c r="G30" s="6" t="n">
        <f aca="false">IF(D30=0,0,(E30-D30)/ABS(D30))</f>
        <v>0.20763723150358</v>
      </c>
    </row>
    <row r="31" customFormat="false" ht="16.5" hidden="false" customHeight="true" outlineLevel="0" collapsed="false">
      <c r="A31" s="8" t="s">
        <v>41</v>
      </c>
      <c r="B31" s="9" t="n">
        <f aca="false">SUM(B22:B30)</f>
        <v>166580</v>
      </c>
      <c r="C31" s="9" t="n">
        <f aca="false">SUM(C22:C30)</f>
        <v>164660</v>
      </c>
      <c r="D31" s="9" t="n">
        <f aca="false">SUM(D22:D30)</f>
        <v>141690</v>
      </c>
      <c r="E31" s="9" t="n">
        <f aca="false">SUM(E22:E30)</f>
        <v>166820</v>
      </c>
      <c r="F31" s="9" t="n">
        <f aca="false">SUM(B31:E31)</f>
        <v>639750</v>
      </c>
      <c r="G31" s="10" t="n">
        <f aca="false">IF(D31=0,0,(E31-D31)/ABS(D31))</f>
        <v>0.177359023219705</v>
      </c>
    </row>
    <row r="32" customFormat="false" ht="15.75" hidden="false" customHeight="false" outlineLevel="0" collapsed="false">
      <c r="A32" s="11"/>
      <c r="B32" s="11"/>
      <c r="C32" s="11"/>
      <c r="D32" s="11"/>
      <c r="E32" s="11"/>
      <c r="F32" s="11"/>
      <c r="G32" s="11"/>
    </row>
    <row r="33" customFormat="false" ht="16.5" hidden="false" customHeight="true" outlineLevel="0" collapsed="false">
      <c r="A33" s="8" t="s">
        <v>42</v>
      </c>
      <c r="B33" s="9" t="n">
        <f aca="false">B18-B31</f>
        <v>265990</v>
      </c>
      <c r="C33" s="9" t="n">
        <f aca="false">C18-C31</f>
        <v>326950</v>
      </c>
      <c r="D33" s="9" t="n">
        <f aca="false">D18-D31</f>
        <v>290830</v>
      </c>
      <c r="E33" s="9" t="n">
        <f aca="false">E18-E31</f>
        <v>324320</v>
      </c>
      <c r="F33" s="9" t="n">
        <f aca="false">SUM(B33:E33)</f>
        <v>1208090</v>
      </c>
      <c r="G33" s="10" t="n">
        <f aca="false">IF(D33=0,0,(E33-D33)/ABS(D33))</f>
        <v>0.11515318227143</v>
      </c>
    </row>
    <row r="34" customFormat="false" ht="15.75" hidden="false" customHeight="false" outlineLevel="0" collapsed="false">
      <c r="A34" s="12" t="s">
        <v>43</v>
      </c>
      <c r="B34" s="13" t="n">
        <f aca="false">IF(B8=0,0,B33/B8)</f>
        <v>0.379384119467701</v>
      </c>
      <c r="C34" s="13" t="n">
        <f aca="false">IF(C8=0,0,C33/C8)</f>
        <v>0.412004133272846</v>
      </c>
      <c r="D34" s="13" t="n">
        <f aca="false">IF(D8=0,0,D33/D8)</f>
        <v>0.414825486028898</v>
      </c>
      <c r="E34" s="13" t="n">
        <f aca="false">IF(E8=0,0,E33/E8)</f>
        <v>0.408412038786047</v>
      </c>
      <c r="F34" s="13" t="n">
        <f aca="false">IF(F8=0,0,F33/F8)</f>
        <v>0.404062397570455</v>
      </c>
      <c r="G34" s="13" t="n">
        <f aca="false">IF(D34=0,0,E34-D34)</f>
        <v>-0.00641344724285076</v>
      </c>
    </row>
    <row r="35" customFormat="false" ht="15.75" hidden="false" customHeight="false" outlineLevel="0" collapsed="false">
      <c r="A35" s="11"/>
      <c r="B35" s="11"/>
      <c r="C35" s="11"/>
      <c r="D35" s="11"/>
      <c r="E35" s="11"/>
      <c r="F35" s="11"/>
      <c r="G35" s="11"/>
    </row>
    <row r="36" customFormat="false" ht="15.75" hidden="false" customHeight="false" outlineLevel="0" collapsed="false">
      <c r="A36" s="3" t="s">
        <v>44</v>
      </c>
      <c r="B36" s="3"/>
      <c r="C36" s="3"/>
      <c r="D36" s="3"/>
      <c r="E36" s="3"/>
      <c r="F36" s="3"/>
      <c r="G36" s="3"/>
    </row>
    <row r="37" customFormat="false" ht="15.75" hidden="false" customHeight="false" outlineLevel="0" collapsed="false">
      <c r="A37" s="4" t="s">
        <v>45</v>
      </c>
      <c r="B37" s="5" t="n">
        <f aca="false">SUM('Monthly Income Statement'!B37:D37)</f>
        <v>600</v>
      </c>
      <c r="C37" s="5" t="n">
        <f aca="false">SUM('Monthly Income Statement'!E37:G37)</f>
        <v>650</v>
      </c>
      <c r="D37" s="5" t="n">
        <f aca="false">SUM('Monthly Income Statement'!H37:J37)</f>
        <v>750</v>
      </c>
      <c r="E37" s="5" t="n">
        <f aca="false">SUM('Monthly Income Statement'!K37:M37)</f>
        <v>800</v>
      </c>
      <c r="F37" s="5" t="n">
        <f aca="false">SUM(B37:E37)</f>
        <v>2800</v>
      </c>
      <c r="G37" s="6" t="n">
        <f aca="false">IF(D37=0,0,(E37-D37)/ABS(D37))</f>
        <v>0.0666666666666667</v>
      </c>
    </row>
    <row r="38" customFormat="false" ht="15.75" hidden="false" customHeight="false" outlineLevel="0" collapsed="false">
      <c r="A38" s="4" t="s">
        <v>46</v>
      </c>
      <c r="B38" s="7" t="n">
        <f aca="false">SUM('Monthly Income Statement'!B38:D38)</f>
        <v>5400</v>
      </c>
      <c r="C38" s="7" t="n">
        <f aca="false">SUM('Monthly Income Statement'!E38:G38)</f>
        <v>5250</v>
      </c>
      <c r="D38" s="7" t="n">
        <f aca="false">SUM('Monthly Income Statement'!H38:J38)</f>
        <v>5100</v>
      </c>
      <c r="E38" s="7" t="n">
        <f aca="false">SUM('Monthly Income Statement'!K38:M38)</f>
        <v>4950</v>
      </c>
      <c r="F38" s="7" t="n">
        <f aca="false">SUM(B38:E38)</f>
        <v>20700</v>
      </c>
      <c r="G38" s="6" t="n">
        <f aca="false">IF(D38=0,0,(E38-D38)/ABS(D38))</f>
        <v>-0.0294117647058824</v>
      </c>
    </row>
    <row r="39" customFormat="false" ht="15.75" hidden="false" customHeight="false" outlineLevel="0" collapsed="false">
      <c r="A39" s="4" t="s">
        <v>47</v>
      </c>
      <c r="B39" s="7" t="n">
        <f aca="false">SUM('Monthly Income Statement'!B39:D39)</f>
        <v>0</v>
      </c>
      <c r="C39" s="7" t="n">
        <f aca="false">SUM('Monthly Income Statement'!E39:G39)</f>
        <v>0</v>
      </c>
      <c r="D39" s="7" t="n">
        <f aca="false">SUM('Monthly Income Statement'!H39:J39)</f>
        <v>0</v>
      </c>
      <c r="E39" s="7" t="n">
        <f aca="false">SUM('Monthly Income Statement'!K39:M39)</f>
        <v>0</v>
      </c>
      <c r="F39" s="7" t="n">
        <f aca="false">SUM(B39:E39)</f>
        <v>0</v>
      </c>
      <c r="G39" s="6" t="n">
        <f aca="false">IF(D39=0,0,(E39-D39)/ABS(D39))</f>
        <v>0</v>
      </c>
    </row>
    <row r="40" customFormat="false" ht="16.5" hidden="false" customHeight="true" outlineLevel="0" collapsed="false">
      <c r="A40" s="8" t="s">
        <v>48</v>
      </c>
      <c r="B40" s="9" t="n">
        <f aca="false">SUM(B37:B39)</f>
        <v>6000</v>
      </c>
      <c r="C40" s="9" t="n">
        <f aca="false">SUM(C37:C39)</f>
        <v>5900</v>
      </c>
      <c r="D40" s="9" t="n">
        <f aca="false">SUM(D37:D39)</f>
        <v>5850</v>
      </c>
      <c r="E40" s="9" t="n">
        <f aca="false">SUM(E37:E39)</f>
        <v>5750</v>
      </c>
      <c r="F40" s="9" t="n">
        <f aca="false">SUM(B40:E40)</f>
        <v>23500</v>
      </c>
      <c r="G40" s="10" t="n">
        <f aca="false">IF(D40=0,0,(E40-D40)/ABS(D40))</f>
        <v>-0.0170940170940171</v>
      </c>
    </row>
    <row r="41" customFormat="false" ht="15.75" hidden="false" customHeight="false" outlineLevel="0" collapsed="false">
      <c r="A41" s="11"/>
      <c r="B41" s="11"/>
      <c r="C41" s="11"/>
      <c r="D41" s="11"/>
      <c r="E41" s="11"/>
      <c r="F41" s="11"/>
      <c r="G41" s="11"/>
    </row>
    <row r="42" customFormat="false" ht="16.5" hidden="false" customHeight="true" outlineLevel="0" collapsed="false">
      <c r="A42" s="8" t="s">
        <v>49</v>
      </c>
      <c r="B42" s="14" t="n">
        <f aca="false">B33+B40</f>
        <v>271990</v>
      </c>
      <c r="C42" s="14" t="n">
        <f aca="false">C33+C40</f>
        <v>332850</v>
      </c>
      <c r="D42" s="14" t="n">
        <f aca="false">D33+D40</f>
        <v>296680</v>
      </c>
      <c r="E42" s="14" t="n">
        <f aca="false">E33+E40</f>
        <v>330070</v>
      </c>
      <c r="F42" s="14" t="n">
        <f aca="false">SUM(B42:E42)</f>
        <v>1231590</v>
      </c>
      <c r="G42" s="10" t="n">
        <f aca="false">IF(D42=0,0,(E42-D42)/ABS(D42))</f>
        <v>0.112545503572873</v>
      </c>
    </row>
    <row r="43" customFormat="false" ht="15.75" hidden="false" customHeight="false" outlineLevel="0" collapsed="false">
      <c r="A43" s="4" t="s">
        <v>50</v>
      </c>
      <c r="B43" s="15" t="n">
        <f aca="false">SUM('Monthly Income Statement'!B43:D43)</f>
        <v>10800</v>
      </c>
      <c r="C43" s="15" t="n">
        <f aca="false">SUM('Monthly Income Statement'!E43:G43)</f>
        <v>16200</v>
      </c>
      <c r="D43" s="15" t="n">
        <f aca="false">SUM('Monthly Income Statement'!H43:J43)</f>
        <v>16100</v>
      </c>
      <c r="E43" s="15" t="n">
        <f aca="false">SUM('Monthly Income Statement'!K43:M43)</f>
        <v>15200</v>
      </c>
      <c r="F43" s="15" t="n">
        <f aca="false">SUM(B43:E43)</f>
        <v>58300</v>
      </c>
      <c r="G43" s="6" t="n">
        <f aca="false">IF(D43=0,0,(E43-D43)/ABS(D43))</f>
        <v>-0.0559006211180124</v>
      </c>
    </row>
    <row r="44" customFormat="false" ht="15.75" hidden="false" customHeight="false" outlineLevel="0" collapsed="false">
      <c r="A44" s="11"/>
      <c r="B44" s="11"/>
      <c r="C44" s="11"/>
      <c r="D44" s="11"/>
      <c r="E44" s="11"/>
      <c r="F44" s="11"/>
      <c r="G44" s="11"/>
    </row>
    <row r="45" customFormat="false" ht="16.5" hidden="false" customHeight="true" outlineLevel="0" collapsed="false">
      <c r="A45" s="8" t="s">
        <v>51</v>
      </c>
      <c r="B45" s="9" t="n">
        <f aca="false">B42-B43</f>
        <v>261190</v>
      </c>
      <c r="C45" s="9" t="n">
        <f aca="false">C42-C43</f>
        <v>316650</v>
      </c>
      <c r="D45" s="9" t="n">
        <f aca="false">D42-D43</f>
        <v>280580</v>
      </c>
      <c r="E45" s="9" t="n">
        <f aca="false">E42-E43</f>
        <v>314870</v>
      </c>
      <c r="F45" s="9" t="n">
        <f aca="false">SUM(B45:E45)</f>
        <v>1173290</v>
      </c>
      <c r="G45" s="10" t="n">
        <f aca="false">IF(D45=0,0,(E45-D45)/ABS(D45))</f>
        <v>0.122211134079407</v>
      </c>
    </row>
    <row r="46" customFormat="false" ht="15.75" hidden="false" customHeight="false" outlineLevel="0" collapsed="false">
      <c r="A46" s="12" t="s">
        <v>52</v>
      </c>
      <c r="B46" s="13" t="n">
        <f aca="false">IF(B8=0,0,B45/B8)</f>
        <v>0.372537832865028</v>
      </c>
      <c r="C46" s="13" t="n">
        <f aca="false">IF(C8=0,0,C45/C8)</f>
        <v>0.399024648419779</v>
      </c>
      <c r="D46" s="13" t="n">
        <f aca="false">IF(D8=0,0,D45/D8)</f>
        <v>0.400205394457202</v>
      </c>
      <c r="E46" s="13" t="n">
        <f aca="false">IF(E8=0,0,E45/E8)</f>
        <v>0.396511774335726</v>
      </c>
      <c r="F46" s="13" t="n">
        <f aca="false">IF(F8=0,0,F45/F8)</f>
        <v>0.392423056597968</v>
      </c>
      <c r="G46" s="13" t="n">
        <f aca="false">IF(D46=0,0,E46-D46)</f>
        <v>-0.00369362012147639</v>
      </c>
    </row>
  </sheetData>
  <conditionalFormatting sqref="B3:F3">
    <cfRule type="cellIs" priority="2" operator="lessThan" aboveAverage="0" equalAverage="0" bottom="0" percent="0" rank="0" text="" dxfId="0">
      <formula>0</formula>
    </cfRule>
  </conditionalFormatting>
  <conditionalFormatting sqref="G3">
    <cfRule type="cellIs" priority="3" operator="lessThan" aboveAverage="0" equalAverage="0" bottom="0" percent="0" rank="0" text="" dxfId="0">
      <formula>0</formula>
    </cfRule>
  </conditionalFormatting>
  <conditionalFormatting sqref="B4:F4">
    <cfRule type="cellIs" priority="4" operator="lessThan" aboveAverage="0" equalAverage="0" bottom="0" percent="0" rank="0" text="" dxfId="0">
      <formula>0</formula>
    </cfRule>
  </conditionalFormatting>
  <conditionalFormatting sqref="G4">
    <cfRule type="cellIs" priority="5" operator="lessThan" aboveAverage="0" equalAverage="0" bottom="0" percent="0" rank="0" text="" dxfId="0">
      <formula>0</formula>
    </cfRule>
  </conditionalFormatting>
  <conditionalFormatting sqref="B5:F5">
    <cfRule type="cellIs" priority="6" operator="lessThan" aboveAverage="0" equalAverage="0" bottom="0" percent="0" rank="0" text="" dxfId="0">
      <formula>0</formula>
    </cfRule>
  </conditionalFormatting>
  <conditionalFormatting sqref="G5">
    <cfRule type="cellIs" priority="7" operator="lessThan" aboveAverage="0" equalAverage="0" bottom="0" percent="0" rank="0" text="" dxfId="0">
      <formula>0</formula>
    </cfRule>
  </conditionalFormatting>
  <conditionalFormatting sqref="B6:F6">
    <cfRule type="cellIs" priority="8" operator="lessThan" aboveAverage="0" equalAverage="0" bottom="0" percent="0" rank="0" text="" dxfId="0">
      <formula>0</formula>
    </cfRule>
  </conditionalFormatting>
  <conditionalFormatting sqref="G6">
    <cfRule type="cellIs" priority="9" operator="lessThan" aboveAverage="0" equalAverage="0" bottom="0" percent="0" rank="0" text="" dxfId="0">
      <formula>0</formula>
    </cfRule>
  </conditionalFormatting>
  <conditionalFormatting sqref="B7:F7">
    <cfRule type="cellIs" priority="10" operator="lessThan" aboveAverage="0" equalAverage="0" bottom="0" percent="0" rank="0" text="" dxfId="0">
      <formula>0</formula>
    </cfRule>
  </conditionalFormatting>
  <conditionalFormatting sqref="G7">
    <cfRule type="cellIs" priority="11" operator="lessThan" aboveAverage="0" equalAverage="0" bottom="0" percent="0" rank="0" text="" dxfId="0">
      <formula>0</formula>
    </cfRule>
  </conditionalFormatting>
  <conditionalFormatting sqref="B8:F8">
    <cfRule type="cellIs" priority="12" operator="lessThan" aboveAverage="0" equalAverage="0" bottom="0" percent="0" rank="0" text="" dxfId="0">
      <formula>0</formula>
    </cfRule>
  </conditionalFormatting>
  <conditionalFormatting sqref="G8">
    <cfRule type="cellIs" priority="13" operator="lessThan" aboveAverage="0" equalAverage="0" bottom="0" percent="0" rank="0" text="" dxfId="0">
      <formula>0</formula>
    </cfRule>
  </conditionalFormatting>
  <conditionalFormatting sqref="B11:F11">
    <cfRule type="cellIs" priority="14" operator="lessThan" aboveAverage="0" equalAverage="0" bottom="0" percent="0" rank="0" text="" dxfId="0">
      <formula>0</formula>
    </cfRule>
  </conditionalFormatting>
  <conditionalFormatting sqref="G11">
    <cfRule type="cellIs" priority="15" operator="lessThan" aboveAverage="0" equalAverage="0" bottom="0" percent="0" rank="0" text="" dxfId="0">
      <formula>0</formula>
    </cfRule>
  </conditionalFormatting>
  <conditionalFormatting sqref="B12:F12">
    <cfRule type="cellIs" priority="16" operator="lessThan" aboveAverage="0" equalAverage="0" bottom="0" percent="0" rank="0" text="" dxfId="0">
      <formula>0</formula>
    </cfRule>
  </conditionalFormatting>
  <conditionalFormatting sqref="G12">
    <cfRule type="cellIs" priority="17" operator="lessThan" aboveAverage="0" equalAverage="0" bottom="0" percent="0" rank="0" text="" dxfId="0">
      <formula>0</formula>
    </cfRule>
  </conditionalFormatting>
  <conditionalFormatting sqref="B13:F13">
    <cfRule type="cellIs" priority="18" operator="lessThan" aboveAverage="0" equalAverage="0" bottom="0" percent="0" rank="0" text="" dxfId="0">
      <formula>0</formula>
    </cfRule>
  </conditionalFormatting>
  <conditionalFormatting sqref="G13">
    <cfRule type="cellIs" priority="19" operator="lessThan" aboveAverage="0" equalAverage="0" bottom="0" percent="0" rank="0" text="" dxfId="0">
      <formula>0</formula>
    </cfRule>
  </conditionalFormatting>
  <conditionalFormatting sqref="B14:F14">
    <cfRule type="cellIs" priority="20" operator="lessThan" aboveAverage="0" equalAverage="0" bottom="0" percent="0" rank="0" text="" dxfId="0">
      <formula>0</formula>
    </cfRule>
  </conditionalFormatting>
  <conditionalFormatting sqref="G14">
    <cfRule type="cellIs" priority="21" operator="lessThan" aboveAverage="0" equalAverage="0" bottom="0" percent="0" rank="0" text="" dxfId="0">
      <formula>0</formula>
    </cfRule>
  </conditionalFormatting>
  <conditionalFormatting sqref="B15:F15">
    <cfRule type="cellIs" priority="22" operator="lessThan" aboveAverage="0" equalAverage="0" bottom="0" percent="0" rank="0" text="" dxfId="0">
      <formula>0</formula>
    </cfRule>
  </conditionalFormatting>
  <conditionalFormatting sqref="G15">
    <cfRule type="cellIs" priority="23" operator="lessThan" aboveAverage="0" equalAverage="0" bottom="0" percent="0" rank="0" text="" dxfId="0">
      <formula>0</formula>
    </cfRule>
  </conditionalFormatting>
  <conditionalFormatting sqref="B16:F16">
    <cfRule type="cellIs" priority="24" operator="lessThan" aboveAverage="0" equalAverage="0" bottom="0" percent="0" rank="0" text="" dxfId="0">
      <formula>0</formula>
    </cfRule>
  </conditionalFormatting>
  <conditionalFormatting sqref="G16">
    <cfRule type="cellIs" priority="25" operator="lessThan" aboveAverage="0" equalAverage="0" bottom="0" percent="0" rank="0" text="" dxfId="0">
      <formula>0</formula>
    </cfRule>
  </conditionalFormatting>
  <conditionalFormatting sqref="B18:F18">
    <cfRule type="cellIs" priority="26" operator="lessThan" aboveAverage="0" equalAverage="0" bottom="0" percent="0" rank="0" text="" dxfId="0">
      <formula>0</formula>
    </cfRule>
  </conditionalFormatting>
  <conditionalFormatting sqref="G18">
    <cfRule type="cellIs" priority="27" operator="lessThan" aboveAverage="0" equalAverage="0" bottom="0" percent="0" rank="0" text="" dxfId="0">
      <formula>0</formula>
    </cfRule>
  </conditionalFormatting>
  <conditionalFormatting sqref="B22:F22">
    <cfRule type="cellIs" priority="28" operator="lessThan" aboveAverage="0" equalAverage="0" bottom="0" percent="0" rank="0" text="" dxfId="0">
      <formula>0</formula>
    </cfRule>
  </conditionalFormatting>
  <conditionalFormatting sqref="G22">
    <cfRule type="cellIs" priority="29" operator="lessThan" aboveAverage="0" equalAverage="0" bottom="0" percent="0" rank="0" text="" dxfId="0">
      <formula>0</formula>
    </cfRule>
  </conditionalFormatting>
  <conditionalFormatting sqref="B23:F23">
    <cfRule type="cellIs" priority="30" operator="lessThan" aboveAverage="0" equalAverage="0" bottom="0" percent="0" rank="0" text="" dxfId="0">
      <formula>0</formula>
    </cfRule>
  </conditionalFormatting>
  <conditionalFormatting sqref="G23">
    <cfRule type="cellIs" priority="31" operator="lessThan" aboveAverage="0" equalAverage="0" bottom="0" percent="0" rank="0" text="" dxfId="0">
      <formula>0</formula>
    </cfRule>
  </conditionalFormatting>
  <conditionalFormatting sqref="B24:F24">
    <cfRule type="cellIs" priority="32" operator="lessThan" aboveAverage="0" equalAverage="0" bottom="0" percent="0" rank="0" text="" dxfId="0">
      <formula>0</formula>
    </cfRule>
  </conditionalFormatting>
  <conditionalFormatting sqref="G24">
    <cfRule type="cellIs" priority="33" operator="lessThan" aboveAverage="0" equalAverage="0" bottom="0" percent="0" rank="0" text="" dxfId="0">
      <formula>0</formula>
    </cfRule>
  </conditionalFormatting>
  <conditionalFormatting sqref="B25:F25">
    <cfRule type="cellIs" priority="34" operator="lessThan" aboveAverage="0" equalAverage="0" bottom="0" percent="0" rank="0" text="" dxfId="0">
      <formula>0</formula>
    </cfRule>
  </conditionalFormatting>
  <conditionalFormatting sqref="G25">
    <cfRule type="cellIs" priority="35" operator="lessThan" aboveAverage="0" equalAverage="0" bottom="0" percent="0" rank="0" text="" dxfId="0">
      <formula>0</formula>
    </cfRule>
  </conditionalFormatting>
  <conditionalFormatting sqref="B26:F26">
    <cfRule type="cellIs" priority="36" operator="lessThan" aboveAverage="0" equalAverage="0" bottom="0" percent="0" rank="0" text="" dxfId="0">
      <formula>0</formula>
    </cfRule>
  </conditionalFormatting>
  <conditionalFormatting sqref="G26">
    <cfRule type="cellIs" priority="37" operator="lessThan" aboveAverage="0" equalAverage="0" bottom="0" percent="0" rank="0" text="" dxfId="0">
      <formula>0</formula>
    </cfRule>
  </conditionalFormatting>
  <conditionalFormatting sqref="B27:F27">
    <cfRule type="cellIs" priority="38" operator="lessThan" aboveAverage="0" equalAverage="0" bottom="0" percent="0" rank="0" text="" dxfId="0">
      <formula>0</formula>
    </cfRule>
  </conditionalFormatting>
  <conditionalFormatting sqref="G27">
    <cfRule type="cellIs" priority="39" operator="lessThan" aboveAverage="0" equalAverage="0" bottom="0" percent="0" rank="0" text="" dxfId="0">
      <formula>0</formula>
    </cfRule>
  </conditionalFormatting>
  <conditionalFormatting sqref="B28:F28">
    <cfRule type="cellIs" priority="40" operator="lessThan" aboveAverage="0" equalAverage="0" bottom="0" percent="0" rank="0" text="" dxfId="0">
      <formula>0</formula>
    </cfRule>
  </conditionalFormatting>
  <conditionalFormatting sqref="G28">
    <cfRule type="cellIs" priority="41" operator="lessThan" aboveAverage="0" equalAverage="0" bottom="0" percent="0" rank="0" text="" dxfId="0">
      <formula>0</formula>
    </cfRule>
  </conditionalFormatting>
  <conditionalFormatting sqref="B29:F29">
    <cfRule type="cellIs" priority="42" operator="lessThan" aboveAverage="0" equalAverage="0" bottom="0" percent="0" rank="0" text="" dxfId="0">
      <formula>0</formula>
    </cfRule>
  </conditionalFormatting>
  <conditionalFormatting sqref="G29">
    <cfRule type="cellIs" priority="43" operator="lessThan" aboveAverage="0" equalAverage="0" bottom="0" percent="0" rank="0" text="" dxfId="0">
      <formula>0</formula>
    </cfRule>
  </conditionalFormatting>
  <conditionalFormatting sqref="B30:F30">
    <cfRule type="cellIs" priority="44" operator="lessThan" aboveAverage="0" equalAverage="0" bottom="0" percent="0" rank="0" text="" dxfId="0">
      <formula>0</formula>
    </cfRule>
  </conditionalFormatting>
  <conditionalFormatting sqref="G30">
    <cfRule type="cellIs" priority="45" operator="lessThan" aboveAverage="0" equalAverage="0" bottom="0" percent="0" rank="0" text="" dxfId="0">
      <formula>0</formula>
    </cfRule>
  </conditionalFormatting>
  <conditionalFormatting sqref="B31:F31">
    <cfRule type="cellIs" priority="46" operator="lessThan" aboveAverage="0" equalAverage="0" bottom="0" percent="0" rank="0" text="" dxfId="0">
      <formula>0</formula>
    </cfRule>
  </conditionalFormatting>
  <conditionalFormatting sqref="G31">
    <cfRule type="cellIs" priority="47" operator="lessThan" aboveAverage="0" equalAverage="0" bottom="0" percent="0" rank="0" text="" dxfId="0">
      <formula>0</formula>
    </cfRule>
  </conditionalFormatting>
  <conditionalFormatting sqref="B33:F33">
    <cfRule type="cellIs" priority="48" operator="lessThan" aboveAverage="0" equalAverage="0" bottom="0" percent="0" rank="0" text="" dxfId="0">
      <formula>0</formula>
    </cfRule>
  </conditionalFormatting>
  <conditionalFormatting sqref="G33">
    <cfRule type="cellIs" priority="49" operator="lessThan" aboveAverage="0" equalAverage="0" bottom="0" percent="0" rank="0" text="" dxfId="0">
      <formula>0</formula>
    </cfRule>
  </conditionalFormatting>
  <conditionalFormatting sqref="B37:F37">
    <cfRule type="cellIs" priority="50" operator="lessThan" aboveAverage="0" equalAverage="0" bottom="0" percent="0" rank="0" text="" dxfId="0">
      <formula>0</formula>
    </cfRule>
  </conditionalFormatting>
  <conditionalFormatting sqref="G37">
    <cfRule type="cellIs" priority="51" operator="lessThan" aboveAverage="0" equalAverage="0" bottom="0" percent="0" rank="0" text="" dxfId="0">
      <formula>0</formula>
    </cfRule>
  </conditionalFormatting>
  <conditionalFormatting sqref="B38:F38">
    <cfRule type="cellIs" priority="52" operator="lessThan" aboveAverage="0" equalAverage="0" bottom="0" percent="0" rank="0" text="" dxfId="0">
      <formula>0</formula>
    </cfRule>
  </conditionalFormatting>
  <conditionalFormatting sqref="G38">
    <cfRule type="cellIs" priority="53" operator="lessThan" aboveAverage="0" equalAverage="0" bottom="0" percent="0" rank="0" text="" dxfId="0">
      <formula>0</formula>
    </cfRule>
  </conditionalFormatting>
  <conditionalFormatting sqref="B39:F39">
    <cfRule type="cellIs" priority="54" operator="lessThan" aboveAverage="0" equalAverage="0" bottom="0" percent="0" rank="0" text="" dxfId="0">
      <formula>0</formula>
    </cfRule>
  </conditionalFormatting>
  <conditionalFormatting sqref="G39">
    <cfRule type="cellIs" priority="55" operator="lessThan" aboveAverage="0" equalAverage="0" bottom="0" percent="0" rank="0" text="" dxfId="0">
      <formula>0</formula>
    </cfRule>
  </conditionalFormatting>
  <conditionalFormatting sqref="B40:F40">
    <cfRule type="cellIs" priority="56" operator="lessThan" aboveAverage="0" equalAverage="0" bottom="0" percent="0" rank="0" text="" dxfId="0">
      <formula>0</formula>
    </cfRule>
  </conditionalFormatting>
  <conditionalFormatting sqref="G40">
    <cfRule type="cellIs" priority="57" operator="lessThan" aboveAverage="0" equalAverage="0" bottom="0" percent="0" rank="0" text="" dxfId="0">
      <formula>0</formula>
    </cfRule>
  </conditionalFormatting>
  <conditionalFormatting sqref="B42:F42">
    <cfRule type="cellIs" priority="58" operator="lessThan" aboveAverage="0" equalAverage="0" bottom="0" percent="0" rank="0" text="" dxfId="0">
      <formula>0</formula>
    </cfRule>
  </conditionalFormatting>
  <conditionalFormatting sqref="G42">
    <cfRule type="cellIs" priority="59" operator="lessThan" aboveAverage="0" equalAverage="0" bottom="0" percent="0" rank="0" text="" dxfId="0">
      <formula>0</formula>
    </cfRule>
  </conditionalFormatting>
  <conditionalFormatting sqref="B43:F43">
    <cfRule type="cellIs" priority="60" operator="lessThan" aboveAverage="0" equalAverage="0" bottom="0" percent="0" rank="0" text="" dxfId="0">
      <formula>0</formula>
    </cfRule>
  </conditionalFormatting>
  <conditionalFormatting sqref="G43">
    <cfRule type="cellIs" priority="61" operator="lessThan" aboveAverage="0" equalAverage="0" bottom="0" percent="0" rank="0" text="" dxfId="0">
      <formula>0</formula>
    </cfRule>
  </conditionalFormatting>
  <conditionalFormatting sqref="B45:F45">
    <cfRule type="cellIs" priority="62" operator="lessThan" aboveAverage="0" equalAverage="0" bottom="0" percent="0" rank="0" text="" dxfId="0">
      <formula>0</formula>
    </cfRule>
  </conditionalFormatting>
  <conditionalFormatting sqref="G45">
    <cfRule type="cellIs" priority="63" operator="lessThan" aboveAverage="0" equalAverage="0" bottom="0" percent="0" rank="0" text="" dxfId="0">
      <formula>0</formula>
    </cfRule>
  </conditionalFormatting>
  <conditionalFormatting sqref="B19:G19">
    <cfRule type="cellIs" priority="64" operator="lessThan" aboveAverage="0" equalAverage="0" bottom="0" percent="0" rank="0" text="" dxfId="0">
      <formula>0</formula>
    </cfRule>
  </conditionalFormatting>
  <conditionalFormatting sqref="B34:G34">
    <cfRule type="cellIs" priority="65" operator="lessThan" aboveAverage="0" equalAverage="0" bottom="0" percent="0" rank="0" text="" dxfId="0">
      <formula>0</formula>
    </cfRule>
  </conditionalFormatting>
  <conditionalFormatting sqref="B46:G46">
    <cfRule type="cellIs" priority="66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F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6" activeCellId="0" sqref="E36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6" min="2" style="0" width="19.17"/>
  </cols>
  <sheetData>
    <row r="1" customFormat="false" ht="15.75" hidden="false" customHeight="false" outlineLevel="0" collapsed="false">
      <c r="A1" s="16" t="s">
        <v>21</v>
      </c>
      <c r="B1" s="16" t="s">
        <v>30</v>
      </c>
      <c r="C1" s="16" t="s">
        <v>43</v>
      </c>
      <c r="D1" s="16" t="s">
        <v>52</v>
      </c>
      <c r="E1" s="16" t="s">
        <v>51</v>
      </c>
    </row>
    <row r="2" customFormat="false" ht="24" hidden="false" customHeight="true" outlineLevel="0" collapsed="false">
      <c r="A2" s="17" t="n">
        <f aca="false">'Monthly Income Statement'!N8</f>
        <v>2989860</v>
      </c>
      <c r="B2" s="18" t="n">
        <f aca="false">'Monthly Income Statement'!N19</f>
        <v>0.618035627086218</v>
      </c>
      <c r="C2" s="18" t="n">
        <f aca="false">'Monthly Income Statement'!N34</f>
        <v>0.404062397570455</v>
      </c>
      <c r="D2" s="18" t="n">
        <f aca="false">'Monthly Income Statement'!N46</f>
        <v>0.392423056597968</v>
      </c>
      <c r="E2" s="17" t="n">
        <f aca="false">'Monthly Income Statement'!N45</f>
        <v>1173290</v>
      </c>
    </row>
    <row r="3" customFormat="false" ht="16.5" hidden="false" customHeight="true" outlineLevel="0" collapsed="false">
      <c r="A3" s="19" t="s">
        <v>13</v>
      </c>
      <c r="B3" s="19" t="s">
        <v>13</v>
      </c>
      <c r="C3" s="19" t="s">
        <v>13</v>
      </c>
      <c r="D3" s="19" t="s">
        <v>13</v>
      </c>
      <c r="E3" s="19" t="s">
        <v>13</v>
      </c>
    </row>
    <row r="4" customFormat="false" ht="15.75" hidden="false" customHeight="false" outlineLevel="0" collapsed="false">
      <c r="A4" s="4"/>
      <c r="B4" s="4"/>
      <c r="C4" s="4"/>
      <c r="D4" s="4"/>
      <c r="E4" s="4"/>
      <c r="F4" s="4"/>
    </row>
    <row r="5" customFormat="false" ht="18" hidden="false" customHeight="true" outlineLevel="0" collapsed="false">
      <c r="A5" s="20" t="s">
        <v>58</v>
      </c>
      <c r="B5" s="21"/>
      <c r="C5" s="21"/>
      <c r="D5" s="21"/>
      <c r="E5" s="21"/>
      <c r="F5" s="21"/>
    </row>
    <row r="6" customFormat="false" ht="15.75" hidden="false" customHeight="false" outlineLevel="0" collapsed="false">
      <c r="A6" s="22" t="s">
        <v>59</v>
      </c>
      <c r="B6" s="16" t="s">
        <v>16</v>
      </c>
      <c r="C6" s="16" t="s">
        <v>17</v>
      </c>
      <c r="D6" s="16" t="s">
        <v>18</v>
      </c>
      <c r="E6" s="16" t="s">
        <v>19</v>
      </c>
      <c r="F6" s="16" t="s">
        <v>20</v>
      </c>
    </row>
    <row r="7" customFormat="false" ht="15.75" hidden="false" customHeight="false" outlineLevel="0" collapsed="false">
      <c r="A7" s="23" t="s">
        <v>1</v>
      </c>
      <c r="B7" s="24" t="n">
        <f aca="false">'Monthly Income Statement'!B3</f>
        <v>128010</v>
      </c>
      <c r="C7" s="24" t="n">
        <f aca="false">'Monthly Income Statement'!B4</f>
        <v>49160</v>
      </c>
      <c r="D7" s="24" t="n">
        <f aca="false">'Monthly Income Statement'!B5</f>
        <v>12290</v>
      </c>
      <c r="E7" s="24" t="n">
        <f aca="false">'Monthly Income Statement'!B6</f>
        <v>22530</v>
      </c>
      <c r="F7" s="24" t="n">
        <f aca="false">'Monthly Income Statement'!B7</f>
        <v>3070</v>
      </c>
    </row>
    <row r="8" customFormat="false" ht="15.75" hidden="false" customHeight="false" outlineLevel="0" collapsed="false">
      <c r="A8" s="25" t="s">
        <v>2</v>
      </c>
      <c r="B8" s="26" t="n">
        <f aca="false">'Monthly Income Statement'!C3</f>
        <v>137920</v>
      </c>
      <c r="C8" s="26" t="n">
        <f aca="false">'Monthly Income Statement'!C4</f>
        <v>52600</v>
      </c>
      <c r="D8" s="26" t="n">
        <f aca="false">'Monthly Income Statement'!C5</f>
        <v>11690</v>
      </c>
      <c r="E8" s="26" t="n">
        <f aca="false">'Monthly Income Statement'!C6</f>
        <v>23380</v>
      </c>
      <c r="F8" s="26" t="n">
        <f aca="false">'Monthly Income Statement'!C7</f>
        <v>2920</v>
      </c>
    </row>
    <row r="9" customFormat="false" ht="15.75" hidden="false" customHeight="false" outlineLevel="0" collapsed="false">
      <c r="A9" s="25" t="s">
        <v>3</v>
      </c>
      <c r="B9" s="26" t="n">
        <f aca="false">'Monthly Income Statement'!D3</f>
        <v>151690</v>
      </c>
      <c r="C9" s="26" t="n">
        <f aca="false">'Monthly Income Statement'!D4</f>
        <v>58430</v>
      </c>
      <c r="D9" s="26" t="n">
        <f aca="false">'Monthly Income Statement'!D5</f>
        <v>16850</v>
      </c>
      <c r="E9" s="26" t="n">
        <f aca="false">'Monthly Income Statement'!D6</f>
        <v>26970</v>
      </c>
      <c r="F9" s="26" t="n">
        <f aca="false">'Monthly Income Statement'!D7</f>
        <v>3600</v>
      </c>
    </row>
    <row r="10" customFormat="false" ht="15.75" hidden="false" customHeight="false" outlineLevel="0" collapsed="false">
      <c r="A10" s="25" t="s">
        <v>4</v>
      </c>
      <c r="B10" s="26" t="n">
        <f aca="false">'Monthly Income Statement'!E3</f>
        <v>156950</v>
      </c>
      <c r="C10" s="26" t="n">
        <f aca="false">'Monthly Income Statement'!E4</f>
        <v>60790</v>
      </c>
      <c r="D10" s="26" t="n">
        <f aca="false">'Monthly Income Statement'!E5</f>
        <v>19890</v>
      </c>
      <c r="E10" s="26" t="n">
        <f aca="false">'Monthly Income Statement'!E6</f>
        <v>28740</v>
      </c>
      <c r="F10" s="26" t="n">
        <f aca="false">'Monthly Income Statement'!E7</f>
        <v>3870</v>
      </c>
    </row>
    <row r="11" customFormat="false" ht="15.75" hidden="false" customHeight="false" outlineLevel="0" collapsed="false">
      <c r="A11" s="25" t="s">
        <v>5</v>
      </c>
      <c r="B11" s="26" t="n">
        <f aca="false">'Monthly Income Statement'!F3</f>
        <v>159560</v>
      </c>
      <c r="C11" s="26" t="n">
        <f aca="false">'Monthly Income Statement'!F4</f>
        <v>59710</v>
      </c>
      <c r="D11" s="26" t="n">
        <f aca="false">'Monthly Income Statement'!F5</f>
        <v>22650</v>
      </c>
      <c r="E11" s="26" t="n">
        <f aca="false">'Monthly Income Statement'!F6</f>
        <v>28820</v>
      </c>
      <c r="F11" s="26" t="n">
        <f aca="false">'Monthly Income Statement'!F7</f>
        <v>3910</v>
      </c>
    </row>
    <row r="12" customFormat="false" ht="15.75" hidden="false" customHeight="false" outlineLevel="0" collapsed="false">
      <c r="A12" s="25" t="s">
        <v>6</v>
      </c>
      <c r="B12" s="26" t="n">
        <f aca="false">'Monthly Income Statement'!G3</f>
        <v>143360</v>
      </c>
      <c r="C12" s="26" t="n">
        <f aca="false">'Monthly Income Statement'!G4</f>
        <v>53100</v>
      </c>
      <c r="D12" s="26" t="n">
        <f aca="false">'Monthly Income Statement'!G5</f>
        <v>22120</v>
      </c>
      <c r="E12" s="26" t="n">
        <f aca="false">'Monthly Income Statement'!G6</f>
        <v>26550</v>
      </c>
      <c r="F12" s="26" t="n">
        <f aca="false">'Monthly Income Statement'!G7</f>
        <v>3540</v>
      </c>
    </row>
    <row r="13" customFormat="false" ht="15.75" hidden="false" customHeight="false" outlineLevel="0" collapsed="false">
      <c r="A13" s="25" t="s">
        <v>7</v>
      </c>
      <c r="B13" s="26" t="n">
        <f aca="false">'Monthly Income Statement'!H3</f>
        <v>125260</v>
      </c>
      <c r="C13" s="26" t="n">
        <f aca="false">'Monthly Income Statement'!H4</f>
        <v>46230</v>
      </c>
      <c r="D13" s="26" t="n">
        <f aca="false">'Monthly Income Statement'!H5</f>
        <v>14910</v>
      </c>
      <c r="E13" s="26" t="n">
        <f aca="false">'Monthly Income Statement'!H6</f>
        <v>23860</v>
      </c>
      <c r="F13" s="26" t="n">
        <f aca="false">'Monthly Income Statement'!H7</f>
        <v>3130</v>
      </c>
    </row>
    <row r="14" customFormat="false" ht="15.75" hidden="false" customHeight="false" outlineLevel="0" collapsed="false">
      <c r="A14" s="25" t="s">
        <v>8</v>
      </c>
      <c r="B14" s="26" t="n">
        <f aca="false">'Monthly Income Statement'!I3</f>
        <v>123640</v>
      </c>
      <c r="C14" s="26" t="n">
        <f aca="false">'Monthly Income Statement'!I4</f>
        <v>45820</v>
      </c>
      <c r="D14" s="26" t="n">
        <f aca="false">'Monthly Income Statement'!I5</f>
        <v>13090</v>
      </c>
      <c r="E14" s="26" t="n">
        <f aca="false">'Monthly Income Statement'!I6</f>
        <v>24000</v>
      </c>
      <c r="F14" s="26" t="n">
        <f aca="false">'Monthly Income Statement'!I7</f>
        <v>2910</v>
      </c>
    </row>
    <row r="15" customFormat="false" ht="15.75" hidden="false" customHeight="false" outlineLevel="0" collapsed="false">
      <c r="A15" s="25" t="s">
        <v>9</v>
      </c>
      <c r="B15" s="26" t="n">
        <f aca="false">'Monthly Income Statement'!J3</f>
        <v>165520</v>
      </c>
      <c r="C15" s="26" t="n">
        <f aca="false">'Monthly Income Statement'!J4</f>
        <v>61810</v>
      </c>
      <c r="D15" s="26" t="n">
        <f aca="false">'Monthly Income Statement'!J5</f>
        <v>16760</v>
      </c>
      <c r="E15" s="26" t="n">
        <f aca="false">'Monthly Income Statement'!J6</f>
        <v>30380</v>
      </c>
      <c r="F15" s="26" t="n">
        <f aca="false">'Monthly Income Statement'!J7</f>
        <v>3770</v>
      </c>
    </row>
    <row r="16" customFormat="false" ht="15.75" hidden="false" customHeight="false" outlineLevel="0" collapsed="false">
      <c r="A16" s="25" t="s">
        <v>10</v>
      </c>
      <c r="B16" s="26" t="n">
        <f aca="false">'Monthly Income Statement'!K3</f>
        <v>173670</v>
      </c>
      <c r="C16" s="26" t="n">
        <f aca="false">'Monthly Income Statement'!K4</f>
        <v>65710</v>
      </c>
      <c r="D16" s="26" t="n">
        <f aca="false">'Monthly Income Statement'!K5</f>
        <v>16430</v>
      </c>
      <c r="E16" s="26" t="n">
        <f aca="false">'Monthly Income Statement'!K6</f>
        <v>31680</v>
      </c>
      <c r="F16" s="26" t="n">
        <f aca="false">'Monthly Income Statement'!K7</f>
        <v>3760</v>
      </c>
    </row>
    <row r="17" customFormat="false" ht="15.75" hidden="false" customHeight="false" outlineLevel="0" collapsed="false">
      <c r="A17" s="25" t="s">
        <v>11</v>
      </c>
      <c r="B17" s="26" t="n">
        <f aca="false">'Monthly Income Statement'!L3</f>
        <v>166810</v>
      </c>
      <c r="C17" s="26" t="n">
        <f aca="false">'Monthly Income Statement'!L4</f>
        <v>64070</v>
      </c>
      <c r="D17" s="26" t="n">
        <f aca="false">'Monthly Income Statement'!L5</f>
        <v>21760</v>
      </c>
      <c r="E17" s="26" t="n">
        <f aca="false">'Monthly Income Statement'!L6</f>
        <v>30220</v>
      </c>
      <c r="F17" s="26" t="n">
        <f aca="false">'Monthly Income Statement'!L7</f>
        <v>3630</v>
      </c>
    </row>
    <row r="18" customFormat="false" ht="16.5" hidden="false" customHeight="true" outlineLevel="0" collapsed="false">
      <c r="A18" s="27" t="s">
        <v>12</v>
      </c>
      <c r="B18" s="28" t="n">
        <f aca="false">'Monthly Income Statement'!M3</f>
        <v>122930</v>
      </c>
      <c r="C18" s="28" t="n">
        <f aca="false">'Monthly Income Statement'!M4</f>
        <v>45660</v>
      </c>
      <c r="D18" s="28" t="n">
        <f aca="false">'Monthly Income Statement'!M5</f>
        <v>19670</v>
      </c>
      <c r="E18" s="28" t="n">
        <f aca="false">'Monthly Income Statement'!M6</f>
        <v>24590</v>
      </c>
      <c r="F18" s="28" t="n">
        <f aca="false">'Monthly Income Statement'!M7</f>
        <v>3510</v>
      </c>
    </row>
    <row r="19" customFormat="false" ht="15.75" hidden="false" customHeight="false" outlineLevel="0" collapsed="false">
      <c r="A19" s="4"/>
      <c r="B19" s="4"/>
      <c r="C19" s="4"/>
      <c r="D19" s="4"/>
      <c r="E19" s="4"/>
      <c r="F19" s="4"/>
    </row>
    <row r="20" customFormat="false" ht="18" hidden="false" customHeight="true" outlineLevel="0" collapsed="false">
      <c r="A20" s="20" t="s">
        <v>60</v>
      </c>
      <c r="B20" s="21"/>
      <c r="C20" s="21"/>
      <c r="D20" s="21"/>
      <c r="E20" s="11"/>
      <c r="F20" s="11"/>
    </row>
    <row r="21" customFormat="false" ht="15.75" hidden="false" customHeight="false" outlineLevel="0" collapsed="false">
      <c r="A21" s="22" t="s">
        <v>59</v>
      </c>
      <c r="B21" s="16" t="s">
        <v>30</v>
      </c>
      <c r="C21" s="16" t="s">
        <v>43</v>
      </c>
      <c r="D21" s="16" t="s">
        <v>52</v>
      </c>
      <c r="E21" s="11"/>
      <c r="F21" s="11"/>
    </row>
    <row r="22" customFormat="false" ht="15.75" hidden="false" customHeight="false" outlineLevel="0" collapsed="false">
      <c r="A22" s="23" t="s">
        <v>1</v>
      </c>
      <c r="B22" s="29" t="n">
        <f aca="false">'Monthly Income Statement'!B19</f>
        <v>0.615642146377755</v>
      </c>
      <c r="C22" s="29" t="n">
        <f aca="false">'Monthly Income Statement'!B34</f>
        <v>0.376453082860597</v>
      </c>
      <c r="D22" s="29" t="n">
        <f aca="false">'Monthly Income Statement'!B46</f>
        <v>0.368083325583558</v>
      </c>
      <c r="E22" s="11"/>
      <c r="F22" s="11"/>
    </row>
    <row r="23" customFormat="false" ht="15.75" hidden="false" customHeight="false" outlineLevel="0" collapsed="false">
      <c r="A23" s="25" t="s">
        <v>2</v>
      </c>
      <c r="B23" s="30" t="n">
        <f aca="false">'Monthly Income Statement'!C19</f>
        <v>0.616778259157149</v>
      </c>
      <c r="C23" s="30" t="n">
        <f aca="false">'Monthly Income Statement'!C34</f>
        <v>0.364798039473108</v>
      </c>
      <c r="D23" s="30" t="n">
        <f aca="false">'Monthly Income Statement'!C46</f>
        <v>0.361297098595247</v>
      </c>
      <c r="E23" s="11"/>
      <c r="F23" s="11"/>
    </row>
    <row r="24" customFormat="false" ht="15.75" hidden="false" customHeight="false" outlineLevel="0" collapsed="false">
      <c r="A24" s="25" t="s">
        <v>3</v>
      </c>
      <c r="B24" s="30" t="n">
        <f aca="false">'Monthly Income Statement'!D19</f>
        <v>0.61827288964821</v>
      </c>
      <c r="C24" s="30" t="n">
        <f aca="false">'Monthly Income Statement'!D34</f>
        <v>0.394773627397686</v>
      </c>
      <c r="D24" s="30" t="n">
        <f aca="false">'Monthly Income Statement'!D46</f>
        <v>0.386231265046206</v>
      </c>
      <c r="E24" s="11"/>
      <c r="F24" s="11"/>
    </row>
    <row r="25" customFormat="false" ht="15.75" hidden="false" customHeight="false" outlineLevel="0" collapsed="false">
      <c r="A25" s="25" t="s">
        <v>4</v>
      </c>
      <c r="B25" s="30" t="n">
        <f aca="false">'Monthly Income Statement'!E19</f>
        <v>0.618413262285376</v>
      </c>
      <c r="C25" s="30" t="n">
        <f aca="false">'Monthly Income Statement'!E34</f>
        <v>0.402161042036708</v>
      </c>
      <c r="D25" s="30" t="n">
        <f aca="false">'Monthly Income Statement'!E46</f>
        <v>0.391614860864417</v>
      </c>
      <c r="E25" s="11"/>
      <c r="F25" s="11"/>
    </row>
    <row r="26" customFormat="false" ht="15.75" hidden="false" customHeight="false" outlineLevel="0" collapsed="false">
      <c r="A26" s="25" t="s">
        <v>5</v>
      </c>
      <c r="B26" s="30" t="n">
        <f aca="false">'Monthly Income Statement'!F19</f>
        <v>0.620389586746769</v>
      </c>
      <c r="C26" s="30" t="n">
        <f aca="false">'Monthly Income Statement'!F34</f>
        <v>0.414636810486073</v>
      </c>
      <c r="D26" s="30" t="n">
        <f aca="false">'Monthly Income Statement'!F46</f>
        <v>0.40134716912434</v>
      </c>
      <c r="E26" s="11"/>
      <c r="F26" s="11"/>
    </row>
    <row r="27" customFormat="false" ht="15.75" hidden="false" customHeight="false" outlineLevel="0" collapsed="false">
      <c r="A27" s="25" t="s">
        <v>6</v>
      </c>
      <c r="B27" s="30" t="n">
        <f aca="false">'Monthly Income Statement'!G19</f>
        <v>0.619696786906342</v>
      </c>
      <c r="C27" s="30" t="n">
        <f aca="false">'Monthly Income Statement'!G34</f>
        <v>0.419793300357904</v>
      </c>
      <c r="D27" s="30" t="n">
        <f aca="false">'Monthly Income Statement'!G46</f>
        <v>0.404512003860538</v>
      </c>
      <c r="E27" s="11"/>
      <c r="F27" s="11"/>
    </row>
    <row r="28" customFormat="false" ht="15.75" hidden="false" customHeight="false" outlineLevel="0" collapsed="false">
      <c r="A28" s="25" t="s">
        <v>7</v>
      </c>
      <c r="B28" s="30" t="n">
        <f aca="false">'Monthly Income Statement'!H19</f>
        <v>0.615867660152772</v>
      </c>
      <c r="C28" s="30" t="n">
        <f aca="false">'Monthly Income Statement'!H34</f>
        <v>0.415202211912461</v>
      </c>
      <c r="D28" s="30" t="n">
        <f aca="false">'Monthly Income Statement'!H46</f>
        <v>0.39762875486199</v>
      </c>
      <c r="E28" s="11"/>
      <c r="F28" s="11"/>
    </row>
    <row r="29" customFormat="false" ht="15.75" hidden="false" customHeight="false" outlineLevel="0" collapsed="false">
      <c r="A29" s="25" t="s">
        <v>8</v>
      </c>
      <c r="B29" s="30" t="n">
        <f aca="false">'Monthly Income Statement'!I19</f>
        <v>0.616824214647188</v>
      </c>
      <c r="C29" s="30" t="n">
        <f aca="false">'Monthly Income Statement'!I34</f>
        <v>0.418122791941182</v>
      </c>
      <c r="D29" s="30" t="n">
        <f aca="false">'Monthly Income Statement'!I46</f>
        <v>0.400697030459276</v>
      </c>
      <c r="E29" s="11"/>
      <c r="F29" s="11"/>
    </row>
    <row r="30" customFormat="false" ht="15.75" hidden="false" customHeight="false" outlineLevel="0" collapsed="false">
      <c r="A30" s="25" t="s">
        <v>9</v>
      </c>
      <c r="B30" s="30" t="n">
        <f aca="false">'Monthly Income Statement'!J19</f>
        <v>0.617811960897067</v>
      </c>
      <c r="C30" s="30" t="n">
        <f aca="false">'Monthly Income Statement'!J34</f>
        <v>0.412054341575618</v>
      </c>
      <c r="D30" s="30" t="n">
        <f aca="false">'Monthly Income Statement'!J46</f>
        <v>0.401811385853939</v>
      </c>
      <c r="E30" s="11"/>
      <c r="F30" s="11"/>
    </row>
    <row r="31" customFormat="false" ht="15.75" hidden="false" customHeight="false" outlineLevel="0" collapsed="false">
      <c r="A31" s="25" t="s">
        <v>10</v>
      </c>
      <c r="B31" s="30" t="n">
        <f aca="false">'Monthly Income Statement'!K19</f>
        <v>0.618334763948498</v>
      </c>
      <c r="C31" s="30" t="n">
        <f aca="false">'Monthly Income Statement'!K34</f>
        <v>0.406283261802575</v>
      </c>
      <c r="D31" s="30" t="n">
        <f aca="false">'Monthly Income Statement'!K46</f>
        <v>0.398386266094421</v>
      </c>
      <c r="E31" s="11"/>
      <c r="F31" s="11"/>
    </row>
    <row r="32" customFormat="false" ht="15.75" hidden="false" customHeight="false" outlineLevel="0" collapsed="false">
      <c r="A32" s="25" t="s">
        <v>11</v>
      </c>
      <c r="B32" s="30" t="n">
        <f aca="false">'Monthly Income Statement'!L19</f>
        <v>0.6201612621732</v>
      </c>
      <c r="C32" s="30" t="n">
        <f aca="false">'Monthly Income Statement'!L34</f>
        <v>0.40116583475863</v>
      </c>
      <c r="D32" s="30" t="n">
        <f aca="false">'Monthly Income Statement'!L46</f>
        <v>0.394533840622709</v>
      </c>
      <c r="E32" s="11"/>
      <c r="F32" s="11"/>
    </row>
    <row r="33" customFormat="false" ht="16.5" hidden="false" customHeight="true" outlineLevel="0" collapsed="false">
      <c r="A33" s="27" t="s">
        <v>12</v>
      </c>
      <c r="B33" s="31" t="n">
        <f aca="false">'Monthly Income Statement'!M19</f>
        <v>0.616472545757072</v>
      </c>
      <c r="C33" s="31" t="n">
        <f aca="false">'Monthly Income Statement'!M34</f>
        <v>0.420872619707894</v>
      </c>
      <c r="D33" s="31" t="n">
        <f aca="false">'Monthly Income Statement'!M46</f>
        <v>0.396607506008504</v>
      </c>
      <c r="E33" s="11"/>
      <c r="F33" s="11"/>
    </row>
    <row r="34" customFormat="false" ht="15.75" hidden="false" customHeight="false" outlineLevel="0" collapsed="false">
      <c r="A34" s="4"/>
      <c r="B34" s="4"/>
      <c r="C34" s="4"/>
      <c r="D34" s="4"/>
      <c r="E34" s="4"/>
      <c r="F34" s="4"/>
    </row>
    <row r="35" customFormat="false" ht="15.75" hidden="false" customHeight="false" outlineLevel="0" collapsed="false">
      <c r="A35" s="4"/>
      <c r="B35" s="4"/>
      <c r="C35" s="4"/>
      <c r="D35" s="4"/>
      <c r="E35" s="4"/>
      <c r="F35" s="4"/>
    </row>
    <row r="36" customFormat="false" ht="18" hidden="false" customHeight="true" outlineLevel="0" collapsed="false">
      <c r="A36" s="20" t="s">
        <v>61</v>
      </c>
      <c r="B36" s="21"/>
      <c r="C36" s="11"/>
      <c r="D36" s="11"/>
      <c r="E36" s="11"/>
      <c r="F36" s="11"/>
    </row>
    <row r="37" customFormat="false" ht="15.75" hidden="false" customHeight="false" outlineLevel="0" collapsed="false">
      <c r="A37" s="22" t="s">
        <v>0</v>
      </c>
      <c r="B37" s="16" t="s">
        <v>62</v>
      </c>
      <c r="C37" s="11"/>
      <c r="D37" s="11"/>
      <c r="E37" s="11"/>
      <c r="F37" s="11"/>
    </row>
    <row r="38" customFormat="false" ht="15.75" hidden="false" customHeight="false" outlineLevel="0" collapsed="false">
      <c r="A38" s="23" t="s">
        <v>32</v>
      </c>
      <c r="B38" s="24" t="n">
        <f aca="false">'Monthly Income Statement'!N22</f>
        <v>406460</v>
      </c>
      <c r="C38" s="11"/>
      <c r="D38" s="11"/>
      <c r="E38" s="11"/>
      <c r="F38" s="11"/>
    </row>
    <row r="39" customFormat="false" ht="15.75" hidden="false" customHeight="false" outlineLevel="0" collapsed="false">
      <c r="A39" s="25" t="s">
        <v>33</v>
      </c>
      <c r="B39" s="26" t="n">
        <f aca="false">'Monthly Income Statement'!N23</f>
        <v>85980</v>
      </c>
      <c r="C39" s="11"/>
      <c r="D39" s="11"/>
      <c r="E39" s="11"/>
      <c r="F39" s="11"/>
    </row>
    <row r="40" customFormat="false" ht="15.75" hidden="false" customHeight="false" outlineLevel="0" collapsed="false">
      <c r="A40" s="25" t="s">
        <v>34</v>
      </c>
      <c r="B40" s="26" t="n">
        <f aca="false">'Monthly Income Statement'!N24</f>
        <v>33650</v>
      </c>
      <c r="C40" s="11"/>
      <c r="D40" s="11"/>
      <c r="E40" s="11"/>
      <c r="F40" s="11"/>
    </row>
    <row r="41" customFormat="false" ht="15.75" hidden="false" customHeight="false" outlineLevel="0" collapsed="false">
      <c r="A41" s="25" t="s">
        <v>35</v>
      </c>
      <c r="B41" s="26" t="n">
        <f aca="false">'Monthly Income Statement'!N25</f>
        <v>37740</v>
      </c>
      <c r="C41" s="11"/>
      <c r="D41" s="11"/>
      <c r="E41" s="11"/>
      <c r="F41" s="11"/>
    </row>
    <row r="42" customFormat="false" ht="15.75" hidden="false" customHeight="false" outlineLevel="0" collapsed="false">
      <c r="A42" s="25" t="s">
        <v>36</v>
      </c>
      <c r="B42" s="26" t="n">
        <f aca="false">'Monthly Income Statement'!N26</f>
        <v>20060</v>
      </c>
      <c r="C42" s="11"/>
      <c r="D42" s="11"/>
      <c r="E42" s="11"/>
      <c r="F42" s="11"/>
    </row>
    <row r="43" customFormat="false" ht="15.75" hidden="false" customHeight="false" outlineLevel="0" collapsed="false">
      <c r="A43" s="25" t="s">
        <v>37</v>
      </c>
      <c r="B43" s="26" t="n">
        <f aca="false">'Monthly Income Statement'!N27</f>
        <v>11820</v>
      </c>
      <c r="C43" s="11"/>
      <c r="D43" s="11"/>
      <c r="E43" s="11"/>
      <c r="F43" s="11"/>
    </row>
    <row r="44" customFormat="false" ht="15.75" hidden="false" customHeight="false" outlineLevel="0" collapsed="false">
      <c r="A44" s="25" t="s">
        <v>38</v>
      </c>
      <c r="B44" s="26" t="n">
        <f aca="false">'Monthly Income Statement'!N28</f>
        <v>11640</v>
      </c>
      <c r="C44" s="11"/>
      <c r="D44" s="11"/>
      <c r="E44" s="11"/>
      <c r="F44" s="11"/>
    </row>
    <row r="45" customFormat="false" ht="15.75" hidden="false" customHeight="false" outlineLevel="0" collapsed="false">
      <c r="A45" s="25" t="s">
        <v>39</v>
      </c>
      <c r="B45" s="26" t="n">
        <f aca="false">'Monthly Income Statement'!N29</f>
        <v>12910</v>
      </c>
      <c r="C45" s="11"/>
      <c r="D45" s="11"/>
      <c r="E45" s="11"/>
      <c r="F45" s="11"/>
    </row>
    <row r="46" customFormat="false" ht="16.5" hidden="false" customHeight="true" outlineLevel="0" collapsed="false">
      <c r="A46" s="27" t="s">
        <v>40</v>
      </c>
      <c r="B46" s="28" t="n">
        <f aca="false">'Monthly Income Statement'!N30</f>
        <v>19490</v>
      </c>
      <c r="C46" s="11"/>
      <c r="D46" s="11"/>
      <c r="E46" s="11"/>
      <c r="F46" s="11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</row>
    <row r="49" customFormat="false" ht="18" hidden="false" customHeight="true" outlineLevel="0" collapsed="false">
      <c r="A49" s="20" t="s">
        <v>63</v>
      </c>
      <c r="B49" s="21"/>
      <c r="C49" s="21"/>
      <c r="D49" s="21"/>
      <c r="E49" s="21"/>
      <c r="F49" s="11"/>
    </row>
    <row r="50" customFormat="false" ht="15.75" hidden="false" customHeight="false" outlineLevel="0" collapsed="false">
      <c r="A50" s="22" t="s">
        <v>64</v>
      </c>
      <c r="B50" s="16" t="s">
        <v>53</v>
      </c>
      <c r="C50" s="16" t="s">
        <v>54</v>
      </c>
      <c r="D50" s="16" t="s">
        <v>55</v>
      </c>
      <c r="E50" s="16" t="s">
        <v>56</v>
      </c>
      <c r="F50" s="11"/>
    </row>
    <row r="51" customFormat="false" ht="15.75" hidden="false" customHeight="false" outlineLevel="0" collapsed="false">
      <c r="A51" s="23" t="s">
        <v>51</v>
      </c>
      <c r="B51" s="24" t="n">
        <f aca="false">'Quarterly Comparison'!B45</f>
        <v>261190</v>
      </c>
      <c r="C51" s="24" t="n">
        <f aca="false">'Quarterly Comparison'!C45</f>
        <v>316650</v>
      </c>
      <c r="D51" s="24" t="n">
        <f aca="false">'Quarterly Comparison'!D45</f>
        <v>280580</v>
      </c>
      <c r="E51" s="24" t="n">
        <f aca="false">'Quarterly Comparison'!E45</f>
        <v>314870</v>
      </c>
      <c r="F51" s="11"/>
    </row>
    <row r="52" customFormat="false" ht="16.5" hidden="false" customHeight="true" outlineLevel="0" collapsed="false">
      <c r="A52" s="27" t="s">
        <v>15</v>
      </c>
      <c r="B52" s="28" t="n">
        <f aca="false">'Quarterly Comparison'!B8</f>
        <v>701110</v>
      </c>
      <c r="C52" s="28" t="n">
        <f aca="false">'Quarterly Comparison'!C8</f>
        <v>793560</v>
      </c>
      <c r="D52" s="28" t="n">
        <f aca="false">'Quarterly Comparison'!D8</f>
        <v>701090</v>
      </c>
      <c r="E52" s="28" t="n">
        <f aca="false">'Quarterly Comparison'!E8</f>
        <v>794100</v>
      </c>
      <c r="F52" s="11"/>
    </row>
  </sheetData>
  <conditionalFormatting sqref="B7:F18">
    <cfRule type="cellIs" priority="2" operator="lessThan" aboveAverage="0" equalAverage="0" bottom="0" percent="0" rank="0" text="" dxfId="0">
      <formula>0</formula>
    </cfRule>
  </conditionalFormatting>
  <conditionalFormatting sqref="B22:D33">
    <cfRule type="cellIs" priority="3" operator="lessThan" aboveAverage="0" equalAverage="0" bottom="0" percent="0" rank="0" text="" dxfId="0">
      <formula>0</formula>
    </cfRule>
  </conditionalFormatting>
  <conditionalFormatting sqref="B38:B46">
    <cfRule type="cellIs" priority="4" operator="lessThan" aboveAverage="0" equalAverage="0" bottom="0" percent="0" rank="0" text="" dxfId="0">
      <formula>0</formula>
    </cfRule>
  </conditionalFormatting>
  <conditionalFormatting sqref="B51:E52">
    <cfRule type="cellIs" priority="5" operator="lessThan" aboveAverage="0" equalAverage="0" bottom="0" percent="0" rank="0" text="" dxfId="0">
      <formula>0</formula>
    </cfRule>
  </conditionalFormatting>
  <conditionalFormatting sqref="A2:E2">
    <cfRule type="cellIs" priority="6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2026-03-22T16:18:37Z</dcterms:created>
  <dc:creator>Bob Evers</dc:creator>
  <dc:description/>
  <dc:language>en-US</dc:language>
  <cp:lastModifiedBy>Bob Evers</cp:lastModifiedBy>
  <dcterms:modified xsi:type="dcterms:W3CDTF">2026-04-11T16:10:45Z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