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Balance Sheet" sheetId="1" state="visible" r:id="rId3"/>
    <sheet name="Quarterly Trend" sheetId="2" state="visible" r:id="rId4"/>
    <sheet name="Ratios &amp; 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<sst xmlns="http://schemas.openxmlformats.org/spreadsheetml/2006/main" count="107" uniqueCount="66">
  <si>
    <t xml:space="preserve">Consulting Balance Sheet</t>
  </si>
  <si>
    <t xml:space="preserve">Current Period</t>
  </si>
  <si>
    <t xml:space="preserve">Prior Period</t>
  </si>
  <si>
    <t xml:space="preserve">Change ($)</t>
  </si>
  <si>
    <t xml:space="preserve">Change (%)</t>
  </si>
  <si>
    <t xml:space="preserve">ASSETS</t>
  </si>
  <si>
    <t xml:space="preserve">Current Assets</t>
  </si>
  <si>
    <t xml:space="preserve">  Cash &amp; Cash Equivalents</t>
  </si>
  <si>
    <t xml:space="preserve">  Accounts Receivable</t>
  </si>
  <si>
    <t xml:space="preserve">  Work-in-Progress (Unbilled)</t>
  </si>
  <si>
    <t xml:space="preserve">  Prepaid Expenses</t>
  </si>
  <si>
    <t xml:space="preserve">Total Current Assets</t>
  </si>
  <si>
    <t xml:space="preserve">Non-Current Assets</t>
  </si>
  <si>
    <t xml:space="preserve">  Property &amp; Equipment (Net)</t>
  </si>
  <si>
    <t xml:space="preserve">  Accumulated Depreciation</t>
  </si>
  <si>
    <t xml:space="preserve">  Intangible Assets</t>
  </si>
  <si>
    <t xml:space="preserve">Total Non-Current Assets</t>
  </si>
  <si>
    <t xml:space="preserve">TOTAL ASSETS</t>
  </si>
  <si>
    <t xml:space="preserve">LIABILITIES</t>
  </si>
  <si>
    <t xml:space="preserve">Current Liabilities</t>
  </si>
  <si>
    <t xml:space="preserve">  Accounts Payable</t>
  </si>
  <si>
    <t xml:space="preserve">  Accrued Expenses</t>
  </si>
  <si>
    <t xml:space="preserve">  Short-term Debt</t>
  </si>
  <si>
    <t xml:space="preserve">  Deferred Revenue</t>
  </si>
  <si>
    <t xml:space="preserve">Total Current Liabilities</t>
  </si>
  <si>
    <t xml:space="preserve">Long-term Liabilities</t>
  </si>
  <si>
    <t xml:space="preserve">  Long-term Debt</t>
  </si>
  <si>
    <t xml:space="preserve">  Other Long-term Liabilities</t>
  </si>
  <si>
    <t xml:space="preserve">Total Long-term Liabilities</t>
  </si>
  <si>
    <t xml:space="preserve">TOTAL LIABILITIES</t>
  </si>
  <si>
    <t xml:space="preserve">EQUITY</t>
  </si>
  <si>
    <t xml:space="preserve">  Owner's Equity / Retained Earnings</t>
  </si>
  <si>
    <t xml:space="preserve">  Additional Paid-in Capital</t>
  </si>
  <si>
    <t xml:space="preserve">TOTAL EQUITY</t>
  </si>
  <si>
    <t xml:space="preserve">TOTAL LIABILITIES &amp; EQUITY</t>
  </si>
  <si>
    <t xml:space="preserve">Balance Check (Assets - Liabilities - Equity)</t>
  </si>
  <si>
    <t xml:space="preserve">Status</t>
  </si>
  <si>
    <t xml:space="preserve">Quarterly Balance Sheet Trend</t>
  </si>
  <si>
    <t xml:space="preserve">Q1</t>
  </si>
  <si>
    <t xml:space="preserve">Q2</t>
  </si>
  <si>
    <t xml:space="preserve">Q3</t>
  </si>
  <si>
    <t xml:space="preserve">Q4</t>
  </si>
  <si>
    <t xml:space="preserve">YoY Change ($)</t>
  </si>
  <si>
    <t xml:space="preserve">YoY Change (%)</t>
  </si>
  <si>
    <t xml:space="preserve">Financial Ratios &amp; Dashboard</t>
  </si>
  <si>
    <t xml:space="preserve">KEY FINANCIAL RATIOS</t>
  </si>
  <si>
    <t xml:space="preserve">Current Ratio</t>
  </si>
  <si>
    <t xml:space="preserve">Quick Ratio</t>
  </si>
  <si>
    <t xml:space="preserve">Debt-to-Equity Ratio</t>
  </si>
  <si>
    <t xml:space="preserve">Working Capital</t>
  </si>
  <si>
    <t xml:space="preserve">Asset Turnover</t>
  </si>
  <si>
    <t xml:space="preserve">N/A</t>
  </si>
  <si>
    <t xml:space="preserve">ASSETS vs LIABILITIES</t>
  </si>
  <si>
    <t xml:space="preserve">Total Assets</t>
  </si>
  <si>
    <t xml:space="preserve">Total Liabilities</t>
  </si>
  <si>
    <t xml:space="preserve">ASSET COMPOSITION</t>
  </si>
  <si>
    <t xml:space="preserve">Asset Category</t>
  </si>
  <si>
    <t xml:space="preserve">Amount</t>
  </si>
  <si>
    <t xml:space="preserve">Cash &amp; Cash Equivalents</t>
  </si>
  <si>
    <t xml:space="preserve">Accounts Receivable</t>
  </si>
  <si>
    <t xml:space="preserve">Work-in-Progress (Unbilled)</t>
  </si>
  <si>
    <t xml:space="preserve">Prepaid Expenses</t>
  </si>
  <si>
    <t xml:space="preserve">Property &amp; Equipment</t>
  </si>
  <si>
    <t xml:space="preserve">Accumulated Depreciation (abs)</t>
  </si>
  <si>
    <t xml:space="preserve">Intangible Assets</t>
  </si>
  <si>
    <t xml:space="preserve">WORKING CAPITAL TREND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</si>
</sst>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.00\x"/>
  </numFmts>
  <fonts count="18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b val="true"/>
      <i val="true"/>
      <sz val="13"/>
      <color rgb="FF1A3A2A"/>
      <name val="Aptos"/>
      <family val="0"/>
      <charset val="1"/>
    </font>
    <font>
      <b val="true"/>
      <sz val="11"/>
      <color rgb="FF16A34A"/>
      <name val="Aptos"/>
      <family val="0"/>
      <charset val="1"/>
    </font>
    <font>
      <i val="true"/>
      <sz val="11"/>
      <color rgb="FF999999"/>
      <name val="Aptos"/>
      <family val="0"/>
      <charset val="1"/>
    </font>
    <font>
      <sz val="11"/>
      <color rgb="FF334155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595959"/>
      <name val="Aptos Narrow"/>
      <family val="2"/>
    </font>
    <font>
      <sz val="10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0D3A4E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dashed">
        <color rgb="FFD1D5DB"/>
      </top>
      <bottom/>
      <diagonal/>
    </border>
    <border diagonalUp="false" diagonalDown="false">
      <left/>
      <right/>
      <top style="thin">
        <color rgb="FFA7F3D0"/>
      </top>
      <bottom style="medium">
        <color rgb="FF1A3A2A"/>
      </bottom>
      <diagonal/>
    </border>
    <border diagonalUp="false" diagonalDown="false">
      <left/>
      <right/>
      <top style="medium">
        <color rgb="FF1A3A2A"/>
      </top>
      <bottom style="double">
        <color rgb="FF1A3A2A"/>
      </bottom>
      <diagonal/>
    </border>
    <border diagonalUp="false" diagonalDown="false">
      <left/>
      <right/>
      <top style="dashed">
        <color rgb="FFD1D5DB"/>
      </top>
      <bottom style="dashed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FFFFFF"/>
      </font>
      <fill>
        <patternFill>
          <bgColor rgb="FF16A34A"/>
        </patternFill>
      </fill>
    </dxf>
    <dxf>
      <font>
        <color rgb="FFFFFFFF"/>
      </font>
      <fill>
        <patternFill>
          <bgColor rgb="FFDC2626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4EA72E"/>
      <rgbColor rgb="FF800080"/>
      <rgbColor rgb="FF156082"/>
      <rgbColor rgb="FFD9D9D9"/>
      <rgbColor rgb="FF595959"/>
      <rgbColor rgb="FF9999FF"/>
      <rgbColor rgb="FFA02B93"/>
      <rgbColor rgb="FFF8FAFC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CCFFFF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E97132"/>
      <rgbColor rgb="FF6B7280"/>
      <rgbColor rgb="FF999999"/>
      <rgbColor rgb="FF0D3A4E"/>
      <rgbColor rgb="FF16A34A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Assets vs Liabilities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'Ratios &amp; Dashboard'!$A$13</c:f>
              <c:strCache>
                <c:ptCount val="1"/>
                <c:pt idx="0">
                  <c:v>Total Assets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'Ratios &amp; Dashboard'!$B$12:$C$12</c:f>
              <c:strCache>
                <c:ptCount val="2"/>
                <c:pt idx="0">
                  <c:v>Current Period</c:v>
                </c:pt>
                <c:pt idx="1">
                  <c:v>Prior Period</c:v>
                </c:pt>
              </c:strCache>
            </c:strRef>
          </c:cat>
          <c:val>
            <c:numRef>
              <c:f>'Ratios &amp; Dashboard'!$B$13:$C$13</c:f>
              <c:numCache>
                <c:formatCode>\$#,##0;"($"#,##0\);\-</c:formatCode>
                <c:ptCount val="2"/>
                <c:pt idx="0">
                  <c:v>427000</c:v>
                </c:pt>
                <c:pt idx="1">
                  <c:v>451500</c:v>
                </c:pt>
              </c:numCache>
            </c:numRef>
          </c:val>
        </c:ser>
        <c:ser>
          <c:idx val="1"/>
          <c:order val="1"/>
          <c:tx>
            <c:strRef>
              <c:f>'Ratios &amp; Dashboard'!$A$14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'Ratios &amp; Dashboard'!$B$12:$C$12</c:f>
              <c:strCache>
                <c:ptCount val="2"/>
                <c:pt idx="0">
                  <c:v>Current Period</c:v>
                </c:pt>
                <c:pt idx="1">
                  <c:v>Prior Period</c:v>
                </c:pt>
              </c:strCache>
            </c:strRef>
          </c:cat>
          <c:val>
            <c:numRef>
              <c:f>'Ratios &amp; Dashboard'!$B$14:$C$14</c:f>
              <c:numCache>
                <c:formatCode>\$#,##0;"($"#,##0\);\-</c:formatCode>
                <c:ptCount val="2"/>
                <c:pt idx="0">
                  <c:v>286000</c:v>
                </c:pt>
                <c:pt idx="1">
                  <c:v>301200</c:v>
                </c:pt>
              </c:numCache>
            </c:numRef>
          </c:val>
        </c:ser>
        <c:gapWidth val="182"/>
        <c:overlap val="0"/>
        <c:axId val="91117155"/>
        <c:axId val="55122526"/>
      </c:barChart>
      <c:catAx>
        <c:axId val="911171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55122526"/>
        <c:crosses val="autoZero"/>
        <c:auto val="1"/>
        <c:lblAlgn val="ctr"/>
        <c:lblOffset val="100"/>
        <c:noMultiLvlLbl val="0"/>
      </c:catAx>
      <c:valAx>
        <c:axId val="55122526"/>
        <c:scaling>
          <c:orientation val="minMax"/>
        </c:scaling>
        <c:delete val="0"/>
        <c:axPos val="l"/>
        <c:numFmt formatCode="\$#,##0;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9111715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Working Capital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'Ratios &amp; Dashboard'!$A$28</c:f>
              <c:strCache>
                <c:ptCount val="1"/>
                <c:pt idx="0">
                  <c:v>Working Capital</c:v>
                </c:pt>
              </c:strCache>
            </c:strRef>
          </c:tx>
          <c:spPr>
            <a:solidFill>
              <a:srgbClr val="1A3A2A"/>
            </a:solidFill>
            <a:ln cap="rnd" w="28440">
              <a:solidFill>
                <a:srgbClr val="1A3A2A"/>
              </a:solidFill>
              <a:round/>
            </a:ln>
          </c:spPr>
          <c:marker>
            <c:symbol val="circle"/>
            <c:size val="8"/>
            <c:spPr>
              <a:solidFill>
                <a:srgbClr val="1A3A2A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'Ratios &amp; Dashboard'!$B$27:$E$27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'Ratios &amp; Dashboard'!$B$28:$E$28</c:f>
              <c:numCache>
                <c:formatCode>\$#,##0;"($"#,##0\);\-</c:formatCode>
                <c:ptCount val="4"/>
                <c:pt idx="0">
                  <c:v>10200</c:v>
                </c:pt>
                <c:pt idx="1">
                  <c:v>18300</c:v>
                </c:pt>
                <c:pt idx="2">
                  <c:v>26200</c:v>
                </c:pt>
                <c:pt idx="3">
                  <c:v>38000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68801"/>
        <c:axId val="75583698"/>
      </c:lineChart>
      <c:catAx>
        <c:axId val="87688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75583698"/>
        <c:crosses val="autoZero"/>
        <c:auto val="1"/>
        <c:lblAlgn val="ctr"/>
        <c:lblOffset val="100"/>
        <c:noMultiLvlLbl val="0"/>
      </c:catAx>
      <c:valAx>
        <c:axId val="75583698"/>
        <c:scaling>
          <c:orientation val="minMax"/>
        </c:scaling>
        <c:delete val="0"/>
        <c:axPos val="l"/>
        <c:numFmt formatCode="\$#,##0;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876880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Asset Composition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'Ratios &amp; Dashboard'!$B$17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E9713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2"/>
            <c:spPr>
              <a:solidFill>
                <a:srgbClr val="196B24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3"/>
            <c:spPr>
              <a:solidFill>
                <a:srgbClr val="0F9ED5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4"/>
            <c:spPr>
              <a:solidFill>
                <a:srgbClr val="A02B93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5"/>
            <c:spPr>
              <a:solidFill>
                <a:srgbClr val="4EA72E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6"/>
            <c:spPr>
              <a:solidFill>
                <a:srgbClr val="0D3A4E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'Ratios &amp; Dashboard'!$A$18:$A$24</c:f>
              <c:strCache>
                <c:ptCount val="7"/>
                <c:pt idx="0">
                  <c:v>Cash &amp; Cash Equivalents</c:v>
                </c:pt>
                <c:pt idx="1">
                  <c:v>Accounts Receivable</c:v>
                </c:pt>
                <c:pt idx="2">
                  <c:v>Work-in-Progress (Unbilled)</c:v>
                </c:pt>
                <c:pt idx="3">
                  <c:v>Prepaid Expenses</c:v>
                </c:pt>
                <c:pt idx="4">
                  <c:v>Property &amp; Equipment</c:v>
                </c:pt>
                <c:pt idx="5">
                  <c:v>Accumulated Depreciation (abs)</c:v>
                </c:pt>
                <c:pt idx="6">
                  <c:v>Intangible Assets</c:v>
                </c:pt>
              </c:strCache>
            </c:strRef>
          </c:cat>
          <c:val>
            <c:numRef>
              <c:f>'Ratios &amp; Dashboard'!$B$18:$B$24</c:f>
              <c:numCache>
                <c:formatCode>\$#,##0;"($"#,##0\);\-</c:formatCode>
                <c:ptCount val="7"/>
                <c:pt idx="0">
                  <c:v>85000</c:v>
                </c:pt>
                <c:pt idx="1">
                  <c:v>12500</c:v>
                </c:pt>
                <c:pt idx="2">
                  <c:v>28000</c:v>
                </c:pt>
                <c:pt idx="3">
                  <c:v>6500</c:v>
                </c:pt>
                <c:pt idx="4">
                  <c:v>425000</c:v>
                </c:pt>
                <c:pt idx="5">
                  <c:v>165000</c:v>
                </c:pt>
                <c:pt idx="6">
                  <c:v>35000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139680</xdr:colOff>
      <xdr:row>0</xdr:row>
      <xdr:rowOff>177840</xdr:rowOff>
    </xdr:from>
    <xdr:to>
      <xdr:col>11</xdr:col>
      <xdr:colOff>520200</xdr:colOff>
      <xdr:row>18</xdr:row>
      <xdr:rowOff>151920</xdr:rowOff>
    </xdr:to>
    <xdr:graphicFrame>
      <xdr:nvGraphicFramePr>
        <xdr:cNvPr id="1" name="Chart 1"/>
        <xdr:cNvGraphicFramePr/>
      </xdr:nvGraphicFramePr>
      <xdr:xfrm>
        <a:off x="8098200" y="177840"/>
        <a:ext cx="4818960" cy="325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38</xdr:row>
      <xdr:rowOff>177840</xdr:rowOff>
    </xdr:from>
    <xdr:to>
      <xdr:col>9</xdr:col>
      <xdr:colOff>634680</xdr:colOff>
      <xdr:row>55</xdr:row>
      <xdr:rowOff>25200</xdr:rowOff>
    </xdr:to>
    <xdr:graphicFrame>
      <xdr:nvGraphicFramePr>
        <xdr:cNvPr id="2" name="Chart 2"/>
        <xdr:cNvGraphicFramePr/>
      </xdr:nvGraphicFramePr>
      <xdr:xfrm>
        <a:off x="6689880" y="7378920"/>
        <a:ext cx="4862520" cy="324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139680</xdr:colOff>
      <xdr:row>19</xdr:row>
      <xdr:rowOff>127080</xdr:rowOff>
    </xdr:from>
    <xdr:to>
      <xdr:col>11</xdr:col>
      <xdr:colOff>520200</xdr:colOff>
      <xdr:row>37</xdr:row>
      <xdr:rowOff>101160</xdr:rowOff>
    </xdr:to>
    <xdr:graphicFrame>
      <xdr:nvGraphicFramePr>
        <xdr:cNvPr id="3" name="Chart 3"/>
        <xdr:cNvGraphicFramePr/>
      </xdr:nvGraphicFramePr>
      <xdr:xfrm>
        <a:off x="8098200" y="3603600"/>
        <a:ext cx="4818960" cy="349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5" min="2" style="0" width="18.33"/>
  </cols>
  <sheetData>
    <row r="1" customFormat="false" ht="1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6" hidden="false" customHeight="true" outlineLevel="0" collapsed="false">
      <c r="A2" s="3"/>
      <c r="B2" s="3"/>
      <c r="C2" s="3"/>
      <c r="D2" s="3"/>
      <c r="E2" s="3"/>
    </row>
    <row r="3" customFormat="false" ht="18" hidden="false" customHeight="true" outlineLevel="0" collapsed="false">
      <c r="A3" s="4" t="s">
        <v>5</v>
      </c>
      <c r="B3" s="5"/>
      <c r="C3" s="5"/>
      <c r="D3" s="5"/>
      <c r="E3" s="5"/>
    </row>
    <row r="4" customFormat="false" ht="15.75" hidden="false" customHeight="false" outlineLevel="0" collapsed="false">
      <c r="A4" s="6" t="s">
        <v>6</v>
      </c>
      <c r="B4" s="5"/>
      <c r="C4" s="5"/>
      <c r="D4" s="5"/>
      <c r="E4" s="5"/>
    </row>
    <row r="5" customFormat="false" ht="15.75" hidden="false" customHeight="false" outlineLevel="0" collapsed="false">
      <c r="A5" s="7" t="s">
        <v>7</v>
      </c>
      <c r="B5" s="8" t="n">
        <v>85000</v>
      </c>
      <c r="C5" s="8" t="n">
        <v>72000</v>
      </c>
      <c r="D5" s="9" t="n">
        <f aca="false">B5-C5</f>
        <v>13000</v>
      </c>
      <c r="E5" s="10" t="n">
        <f aca="false">IF(C5=0,0,D5/C5)</f>
        <v>0.180555555555556</v>
      </c>
    </row>
    <row r="6" customFormat="false" ht="15.75" hidden="false" customHeight="false" outlineLevel="0" collapsed="false">
      <c r="A6" s="7" t="s">
        <v>8</v>
      </c>
      <c r="B6" s="11" t="n">
        <v>12500</v>
      </c>
      <c r="C6" s="11" t="n">
        <v>9800</v>
      </c>
      <c r="D6" s="9" t="n">
        <f aca="false">B6-C6</f>
        <v>2700</v>
      </c>
      <c r="E6" s="10" t="n">
        <f aca="false">IF(C6=0,0,D6/C6)</f>
        <v>0.275510204081633</v>
      </c>
    </row>
    <row r="7" customFormat="false" ht="15.75" hidden="false" customHeight="false" outlineLevel="0" collapsed="false">
      <c r="A7" s="7" t="s">
        <v>9</v>
      </c>
      <c r="B7" s="11" t="n">
        <v>28000</v>
      </c>
      <c r="C7" s="11" t="n">
        <v>24500</v>
      </c>
      <c r="D7" s="9" t="n">
        <f aca="false">B7-C7</f>
        <v>3500</v>
      </c>
      <c r="E7" s="10" t="n">
        <f aca="false">IF(C7=0,0,D7/C7)</f>
        <v>0.142857142857143</v>
      </c>
    </row>
    <row r="8" customFormat="false" ht="15.75" hidden="false" customHeight="false" outlineLevel="0" collapsed="false">
      <c r="A8" s="7" t="s">
        <v>10</v>
      </c>
      <c r="B8" s="11" t="n">
        <v>6500</v>
      </c>
      <c r="C8" s="11" t="n">
        <v>5200</v>
      </c>
      <c r="D8" s="9" t="n">
        <f aca="false">B8-C8</f>
        <v>1300</v>
      </c>
      <c r="E8" s="10" t="n">
        <f aca="false">IF(C8=0,0,D8/C8)</f>
        <v>0.25</v>
      </c>
    </row>
    <row r="9" customFormat="false" ht="16.5" hidden="false" customHeight="true" outlineLevel="0" collapsed="false">
      <c r="A9" s="12" t="s">
        <v>11</v>
      </c>
      <c r="B9" s="13" t="n">
        <f aca="false">SUM(B5:B8)</f>
        <v>132000</v>
      </c>
      <c r="C9" s="13" t="n">
        <f aca="false">SUM(C5:C8)</f>
        <v>111500</v>
      </c>
      <c r="D9" s="13" t="n">
        <f aca="false">B9-C9</f>
        <v>20500</v>
      </c>
      <c r="E9" s="14" t="n">
        <f aca="false">IF(C9=0,0,D9/C9)</f>
        <v>0.183856502242152</v>
      </c>
    </row>
    <row r="10" customFormat="false" ht="7.5" hidden="false" customHeight="true" outlineLevel="0" collapsed="false">
      <c r="A10" s="15"/>
      <c r="B10" s="15"/>
      <c r="C10" s="15"/>
      <c r="D10" s="15"/>
      <c r="E10" s="15"/>
    </row>
    <row r="11" customFormat="false" ht="15.75" hidden="false" customHeight="false" outlineLevel="0" collapsed="false">
      <c r="A11" s="6" t="s">
        <v>12</v>
      </c>
      <c r="B11" s="5"/>
      <c r="C11" s="5"/>
      <c r="D11" s="5"/>
      <c r="E11" s="5"/>
    </row>
    <row r="12" customFormat="false" ht="15.75" hidden="false" customHeight="false" outlineLevel="0" collapsed="false">
      <c r="A12" s="7" t="s">
        <v>13</v>
      </c>
      <c r="B12" s="8" t="n">
        <v>425000</v>
      </c>
      <c r="C12" s="8" t="n">
        <v>440000</v>
      </c>
      <c r="D12" s="9" t="n">
        <f aca="false">B12-C12</f>
        <v>-15000</v>
      </c>
      <c r="E12" s="10" t="n">
        <f aca="false">IF(C12=0,0,D12/C12)</f>
        <v>-0.0340909090909091</v>
      </c>
    </row>
    <row r="13" customFormat="false" ht="15.75" hidden="false" customHeight="false" outlineLevel="0" collapsed="false">
      <c r="A13" s="7" t="s">
        <v>14</v>
      </c>
      <c r="B13" s="11" t="n">
        <v>-165000</v>
      </c>
      <c r="C13" s="11" t="n">
        <v>-138000</v>
      </c>
      <c r="D13" s="9" t="n">
        <f aca="false">B13-C13</f>
        <v>-27000</v>
      </c>
      <c r="E13" s="10" t="n">
        <f aca="false">IF(C13=0,0,D13/C13)</f>
        <v>0.195652173913044</v>
      </c>
    </row>
    <row r="14" customFormat="false" ht="15.75" hidden="false" customHeight="false" outlineLevel="0" collapsed="false">
      <c r="A14" s="7" t="s">
        <v>15</v>
      </c>
      <c r="B14" s="11" t="n">
        <v>35000</v>
      </c>
      <c r="C14" s="11" t="n">
        <v>38000</v>
      </c>
      <c r="D14" s="9" t="n">
        <f aca="false">B14-C14</f>
        <v>-3000</v>
      </c>
      <c r="E14" s="10" t="n">
        <f aca="false">IF(C14=0,0,D14/C14)</f>
        <v>-0.0789473684210526</v>
      </c>
    </row>
    <row r="15" customFormat="false" ht="16.5" hidden="false" customHeight="true" outlineLevel="0" collapsed="false">
      <c r="A15" s="12" t="s">
        <v>16</v>
      </c>
      <c r="B15" s="13" t="n">
        <f aca="false">SUM(B12:B14)</f>
        <v>295000</v>
      </c>
      <c r="C15" s="13" t="n">
        <f aca="false">SUM(C12:C14)</f>
        <v>340000</v>
      </c>
      <c r="D15" s="13" t="n">
        <f aca="false">B15-C15</f>
        <v>-45000</v>
      </c>
      <c r="E15" s="14" t="n">
        <f aca="false">IF(C15=0,0,D15/C15)</f>
        <v>-0.132352941176471</v>
      </c>
    </row>
    <row r="16" customFormat="false" ht="7.5" hidden="false" customHeight="true" outlineLevel="0" collapsed="false">
      <c r="A16" s="15"/>
      <c r="B16" s="15"/>
      <c r="C16" s="15"/>
      <c r="D16" s="15"/>
      <c r="E16" s="15"/>
    </row>
    <row r="17" customFormat="false" ht="18.75" hidden="false" customHeight="true" outlineLevel="0" collapsed="false">
      <c r="A17" s="16" t="s">
        <v>17</v>
      </c>
      <c r="B17" s="17" t="n">
        <f aca="false">B9+B15</f>
        <v>427000</v>
      </c>
      <c r="C17" s="17" t="n">
        <f aca="false">C9+C15</f>
        <v>451500</v>
      </c>
      <c r="D17" s="17" t="n">
        <f aca="false">B17-C17</f>
        <v>-24500</v>
      </c>
      <c r="E17" s="18" t="n">
        <f aca="false">IF(C17=0,0,D17/C17)</f>
        <v>-0.0542635658914729</v>
      </c>
    </row>
    <row r="18" customFormat="false" ht="7.5" hidden="false" customHeight="true" outlineLevel="0" collapsed="false">
      <c r="A18" s="15"/>
      <c r="B18" s="15"/>
      <c r="C18" s="15"/>
      <c r="D18" s="15"/>
      <c r="E18" s="15"/>
    </row>
    <row r="19" customFormat="false" ht="18" hidden="false" customHeight="true" outlineLevel="0" collapsed="false">
      <c r="A19" s="4" t="s">
        <v>18</v>
      </c>
      <c r="B19" s="5"/>
      <c r="C19" s="5"/>
      <c r="D19" s="5"/>
      <c r="E19" s="5"/>
    </row>
    <row r="20" customFormat="false" ht="15.75" hidden="false" customHeight="false" outlineLevel="0" collapsed="false">
      <c r="A20" s="6" t="s">
        <v>19</v>
      </c>
      <c r="B20" s="5"/>
      <c r="C20" s="5"/>
      <c r="D20" s="5"/>
      <c r="E20" s="5"/>
    </row>
    <row r="21" customFormat="false" ht="15.75" hidden="false" customHeight="false" outlineLevel="0" collapsed="false">
      <c r="A21" s="7" t="s">
        <v>20</v>
      </c>
      <c r="B21" s="8" t="n">
        <v>42000</v>
      </c>
      <c r="C21" s="8" t="n">
        <v>38500</v>
      </c>
      <c r="D21" s="9" t="n">
        <f aca="false">B21-C21</f>
        <v>3500</v>
      </c>
      <c r="E21" s="10" t="n">
        <f aca="false">IF(C21=0,0,D21/C21)</f>
        <v>0.0909090909090909</v>
      </c>
    </row>
    <row r="22" customFormat="false" ht="15.75" hidden="false" customHeight="false" outlineLevel="0" collapsed="false">
      <c r="A22" s="7" t="s">
        <v>21</v>
      </c>
      <c r="B22" s="11" t="n">
        <v>18500</v>
      </c>
      <c r="C22" s="11" t="n">
        <v>16200</v>
      </c>
      <c r="D22" s="9" t="n">
        <f aca="false">B22-C22</f>
        <v>2300</v>
      </c>
      <c r="E22" s="10" t="n">
        <f aca="false">IF(C22=0,0,D22/C22)</f>
        <v>0.141975308641975</v>
      </c>
    </row>
    <row r="23" customFormat="false" ht="15.75" hidden="false" customHeight="false" outlineLevel="0" collapsed="false">
      <c r="A23" s="7" t="s">
        <v>22</v>
      </c>
      <c r="B23" s="11" t="n">
        <v>25000</v>
      </c>
      <c r="C23" s="11" t="n">
        <v>30000</v>
      </c>
      <c r="D23" s="9" t="n">
        <f aca="false">B23-C23</f>
        <v>-5000</v>
      </c>
      <c r="E23" s="10" t="n">
        <f aca="false">IF(C23=0,0,D23/C23)</f>
        <v>-0.166666666666667</v>
      </c>
    </row>
    <row r="24" customFormat="false" ht="15.75" hidden="false" customHeight="false" outlineLevel="0" collapsed="false">
      <c r="A24" s="7" t="s">
        <v>23</v>
      </c>
      <c r="B24" s="11" t="n">
        <v>8500</v>
      </c>
      <c r="C24" s="11" t="n">
        <v>7000</v>
      </c>
      <c r="D24" s="9" t="n">
        <f aca="false">B24-C24</f>
        <v>1500</v>
      </c>
      <c r="E24" s="10" t="n">
        <f aca="false">IF(C24=0,0,D24/C24)</f>
        <v>0.214285714285714</v>
      </c>
    </row>
    <row r="25" customFormat="false" ht="16.5" hidden="false" customHeight="true" outlineLevel="0" collapsed="false">
      <c r="A25" s="12" t="s">
        <v>24</v>
      </c>
      <c r="B25" s="13" t="n">
        <f aca="false">SUM(B21:B24)</f>
        <v>94000</v>
      </c>
      <c r="C25" s="13" t="n">
        <f aca="false">SUM(C21:C24)</f>
        <v>91700</v>
      </c>
      <c r="D25" s="13" t="n">
        <f aca="false">B25-C25</f>
        <v>2300</v>
      </c>
      <c r="E25" s="14" t="n">
        <f aca="false">IF(C25=0,0,D25/C25)</f>
        <v>0.0250817884405671</v>
      </c>
    </row>
    <row r="26" customFormat="false" ht="7.5" hidden="false" customHeight="true" outlineLevel="0" collapsed="false">
      <c r="A26" s="15"/>
      <c r="B26" s="15"/>
      <c r="C26" s="15"/>
      <c r="D26" s="15"/>
      <c r="E26" s="15"/>
    </row>
    <row r="27" customFormat="false" ht="15.75" hidden="false" customHeight="false" outlineLevel="0" collapsed="false">
      <c r="A27" s="6" t="s">
        <v>25</v>
      </c>
      <c r="B27" s="5"/>
      <c r="C27" s="5"/>
      <c r="D27" s="5"/>
      <c r="E27" s="5"/>
    </row>
    <row r="28" customFormat="false" ht="15.75" hidden="false" customHeight="false" outlineLevel="0" collapsed="false">
      <c r="A28" s="7" t="s">
        <v>26</v>
      </c>
      <c r="B28" s="8" t="n">
        <v>180000</v>
      </c>
      <c r="C28" s="8" t="n">
        <v>195000</v>
      </c>
      <c r="D28" s="9" t="n">
        <f aca="false">B28-C28</f>
        <v>-15000</v>
      </c>
      <c r="E28" s="10" t="n">
        <f aca="false">IF(C28=0,0,D28/C28)</f>
        <v>-0.0769230769230769</v>
      </c>
    </row>
    <row r="29" customFormat="false" ht="15.75" hidden="false" customHeight="false" outlineLevel="0" collapsed="false">
      <c r="A29" s="7" t="s">
        <v>27</v>
      </c>
      <c r="B29" s="11" t="n">
        <v>12000</v>
      </c>
      <c r="C29" s="11" t="n">
        <v>14500</v>
      </c>
      <c r="D29" s="9" t="n">
        <f aca="false">B29-C29</f>
        <v>-2500</v>
      </c>
      <c r="E29" s="10" t="n">
        <f aca="false">IF(C29=0,0,D29/C29)</f>
        <v>-0.172413793103448</v>
      </c>
    </row>
    <row r="30" customFormat="false" ht="16.5" hidden="false" customHeight="true" outlineLevel="0" collapsed="false">
      <c r="A30" s="12" t="s">
        <v>28</v>
      </c>
      <c r="B30" s="13" t="n">
        <f aca="false">SUM(B28:B29)</f>
        <v>192000</v>
      </c>
      <c r="C30" s="13" t="n">
        <f aca="false">SUM(C28:C29)</f>
        <v>209500</v>
      </c>
      <c r="D30" s="13" t="n">
        <f aca="false">B30-C30</f>
        <v>-17500</v>
      </c>
      <c r="E30" s="14" t="n">
        <f aca="false">IF(C30=0,0,D30/C30)</f>
        <v>-0.0835322195704057</v>
      </c>
    </row>
    <row r="31" customFormat="false" ht="7.5" hidden="false" customHeight="true" outlineLevel="0" collapsed="false">
      <c r="A31" s="15"/>
      <c r="B31" s="15"/>
      <c r="C31" s="15"/>
      <c r="D31" s="15"/>
      <c r="E31" s="15"/>
    </row>
    <row r="32" customFormat="false" ht="18.75" hidden="false" customHeight="true" outlineLevel="0" collapsed="false">
      <c r="A32" s="16" t="s">
        <v>29</v>
      </c>
      <c r="B32" s="17" t="n">
        <f aca="false">B25+B30</f>
        <v>286000</v>
      </c>
      <c r="C32" s="17" t="n">
        <f aca="false">C25+C30</f>
        <v>301200</v>
      </c>
      <c r="D32" s="17" t="n">
        <f aca="false">B32-C32</f>
        <v>-15200</v>
      </c>
      <c r="E32" s="19" t="n">
        <f aca="false">IF(C32=0,0,D32/C32)</f>
        <v>-0.050464807436919</v>
      </c>
    </row>
    <row r="33" customFormat="false" ht="7.5" hidden="false" customHeight="true" outlineLevel="0" collapsed="false">
      <c r="A33" s="15"/>
      <c r="B33" s="15"/>
      <c r="C33" s="15"/>
      <c r="D33" s="15"/>
      <c r="E33" s="15"/>
    </row>
    <row r="34" customFormat="false" ht="18" hidden="false" customHeight="true" outlineLevel="0" collapsed="false">
      <c r="A34" s="4" t="s">
        <v>30</v>
      </c>
      <c r="B34" s="5"/>
      <c r="C34" s="5"/>
      <c r="D34" s="5"/>
      <c r="E34" s="5"/>
    </row>
    <row r="35" customFormat="false" ht="15.75" hidden="false" customHeight="false" outlineLevel="0" collapsed="false">
      <c r="A35" s="7" t="s">
        <v>31</v>
      </c>
      <c r="B35" s="8" t="n">
        <v>120000</v>
      </c>
      <c r="C35" s="8" t="n">
        <v>129300</v>
      </c>
      <c r="D35" s="9" t="n">
        <f aca="false">B35-C35</f>
        <v>-9300</v>
      </c>
      <c r="E35" s="10" t="n">
        <f aca="false">IF(C35=0,0,D35/C35)</f>
        <v>-0.0719257540603248</v>
      </c>
    </row>
    <row r="36" customFormat="false" ht="15.75" hidden="false" customHeight="false" outlineLevel="0" collapsed="false">
      <c r="A36" s="7" t="s">
        <v>32</v>
      </c>
      <c r="B36" s="20" t="n">
        <v>21000</v>
      </c>
      <c r="C36" s="20" t="n">
        <v>21000</v>
      </c>
      <c r="D36" s="9" t="n">
        <f aca="false">B36-C36</f>
        <v>0</v>
      </c>
      <c r="E36" s="10" t="n">
        <f aca="false">IF(C36=0,0,D36/C36)</f>
        <v>0</v>
      </c>
    </row>
    <row r="37" customFormat="false" ht="7.5" hidden="false" customHeight="true" outlineLevel="0" collapsed="false">
      <c r="A37" s="15"/>
      <c r="B37" s="15"/>
      <c r="C37" s="15"/>
      <c r="D37" s="15"/>
      <c r="E37" s="15"/>
    </row>
    <row r="38" customFormat="false" ht="18.75" hidden="false" customHeight="true" outlineLevel="0" collapsed="false">
      <c r="A38" s="16" t="s">
        <v>33</v>
      </c>
      <c r="B38" s="17" t="n">
        <f aca="false">SUM(B35:B36)</f>
        <v>141000</v>
      </c>
      <c r="C38" s="17" t="n">
        <f aca="false">SUM(C35:C36)</f>
        <v>150300</v>
      </c>
      <c r="D38" s="17" t="n">
        <f aca="false">B38-C38</f>
        <v>-9300</v>
      </c>
      <c r="E38" s="19" t="n">
        <f aca="false">IF(C38=0,0,D38/C38)</f>
        <v>-0.06187624750499</v>
      </c>
    </row>
    <row r="39" customFormat="false" ht="7.5" hidden="false" customHeight="true" outlineLevel="0" collapsed="false">
      <c r="A39" s="15"/>
      <c r="B39" s="15"/>
      <c r="C39" s="15"/>
      <c r="D39" s="15"/>
      <c r="E39" s="15"/>
    </row>
    <row r="40" customFormat="false" ht="18.75" hidden="false" customHeight="true" outlineLevel="0" collapsed="false">
      <c r="A40" s="16" t="s">
        <v>34</v>
      </c>
      <c r="B40" s="17" t="n">
        <f aca="false">B32+B38</f>
        <v>427000</v>
      </c>
      <c r="C40" s="17" t="n">
        <f aca="false">C32+C38</f>
        <v>451500</v>
      </c>
      <c r="D40" s="17" t="n">
        <f aca="false">B40-C40</f>
        <v>-24500</v>
      </c>
      <c r="E40" s="19" t="n">
        <f aca="false">IF(C40=0,0,D40/C40)</f>
        <v>-0.0542635658914729</v>
      </c>
    </row>
    <row r="41" customFormat="false" ht="7.5" hidden="false" customHeight="true" outlineLevel="0" collapsed="false">
      <c r="A41" s="15"/>
      <c r="B41" s="15"/>
      <c r="C41" s="15"/>
      <c r="D41" s="15"/>
      <c r="E41" s="15"/>
    </row>
    <row r="42" customFormat="false" ht="17.9" hidden="false" customHeight="false" outlineLevel="0" collapsed="false">
      <c r="A42" s="21" t="s">
        <v>35</v>
      </c>
      <c r="B42" s="22" t="n">
        <f aca="false">B17-B32-B38</f>
        <v>0</v>
      </c>
      <c r="C42" s="22" t="n">
        <f aca="false">C17-C32-C38</f>
        <v>0</v>
      </c>
      <c r="D42" s="15"/>
      <c r="E42" s="15"/>
    </row>
    <row r="43" customFormat="false" ht="15.75" hidden="false" customHeight="false" outlineLevel="0" collapsed="false">
      <c r="A43" s="21" t="s">
        <v>36</v>
      </c>
      <c r="B43" s="23" t="str">
        <f aca="false">IF(B42=0,"✓ Balanced","✗ Imbalanced")</f>
        <v>✓ Balanced</v>
      </c>
      <c r="C43" s="23" t="str">
        <f aca="false">IF(C42=0,"✓ Balanced","✗ Imbalanced")</f>
        <v>✓ Balanced</v>
      </c>
      <c r="D43" s="15"/>
      <c r="E43" s="15"/>
    </row>
  </sheetData>
  <conditionalFormatting sqref="B42:C42">
    <cfRule type="cellIs" priority="2" operator="equal" aboveAverage="0" equalAverage="0" bottom="0" percent="0" rank="0" text="" dxfId="0">
      <formula>0</formula>
    </cfRule>
    <cfRule type="cellIs" priority="3" operator="not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G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7" min="2" style="0" width="18.33"/>
  </cols>
  <sheetData>
    <row r="1" customFormat="false" ht="18" hidden="false" customHeight="true" outlineLevel="0" collapsed="false">
      <c r="A1" s="1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</row>
    <row r="2" customFormat="false" ht="6" hidden="false" customHeight="true" outlineLevel="0" collapsed="false">
      <c r="A2" s="3"/>
      <c r="B2" s="3"/>
      <c r="C2" s="3"/>
      <c r="D2" s="3"/>
      <c r="E2" s="3"/>
      <c r="F2" s="3"/>
      <c r="G2" s="3"/>
    </row>
    <row r="3" customFormat="false" ht="18" hidden="false" customHeight="true" outlineLevel="0" collapsed="false">
      <c r="A3" s="4" t="s">
        <v>5</v>
      </c>
      <c r="B3" s="5"/>
      <c r="C3" s="5"/>
      <c r="D3" s="5"/>
      <c r="E3" s="5"/>
      <c r="F3" s="5"/>
      <c r="G3" s="5"/>
    </row>
    <row r="4" customFormat="false" ht="15.75" hidden="false" customHeight="false" outlineLevel="0" collapsed="false">
      <c r="A4" s="6" t="s">
        <v>6</v>
      </c>
      <c r="B4" s="5"/>
      <c r="C4" s="5"/>
      <c r="D4" s="5"/>
      <c r="E4" s="5"/>
      <c r="F4" s="5"/>
      <c r="G4" s="5"/>
    </row>
    <row r="5" customFormat="false" ht="15.75" hidden="false" customHeight="false" outlineLevel="0" collapsed="false">
      <c r="A5" s="7" t="s">
        <v>7</v>
      </c>
      <c r="B5" s="8" t="n">
        <v>62000</v>
      </c>
      <c r="C5" s="8" t="n">
        <v>68000</v>
      </c>
      <c r="D5" s="8" t="n">
        <v>74000</v>
      </c>
      <c r="E5" s="8" t="n">
        <v>85000</v>
      </c>
      <c r="F5" s="9" t="n">
        <f aca="false">E5-B5</f>
        <v>23000</v>
      </c>
      <c r="G5" s="10" t="n">
        <f aca="false">IF(B5=0,0,F5/B5)</f>
        <v>0.370967741935484</v>
      </c>
    </row>
    <row r="6" customFormat="false" ht="15.75" hidden="false" customHeight="false" outlineLevel="0" collapsed="false">
      <c r="A6" s="7" t="s">
        <v>8</v>
      </c>
      <c r="B6" s="11" t="n">
        <v>8200</v>
      </c>
      <c r="C6" s="11" t="n">
        <v>9500</v>
      </c>
      <c r="D6" s="11" t="n">
        <v>11000</v>
      </c>
      <c r="E6" s="11" t="n">
        <v>12500</v>
      </c>
      <c r="F6" s="9" t="n">
        <f aca="false">E6-B6</f>
        <v>4300</v>
      </c>
      <c r="G6" s="10" t="n">
        <f aca="false">IF(B6=0,0,F6/B6)</f>
        <v>0.524390243902439</v>
      </c>
    </row>
    <row r="7" customFormat="false" ht="15.75" hidden="false" customHeight="false" outlineLevel="0" collapsed="false">
      <c r="A7" s="7" t="s">
        <v>9</v>
      </c>
      <c r="B7" s="11" t="n">
        <v>22000</v>
      </c>
      <c r="C7" s="11" t="n">
        <v>24000</v>
      </c>
      <c r="D7" s="11" t="n">
        <v>26000</v>
      </c>
      <c r="E7" s="11" t="n">
        <v>28000</v>
      </c>
      <c r="F7" s="9" t="n">
        <f aca="false">E7-B7</f>
        <v>6000</v>
      </c>
      <c r="G7" s="10" t="n">
        <f aca="false">IF(B7=0,0,F7/B7)</f>
        <v>0.272727272727273</v>
      </c>
    </row>
    <row r="8" customFormat="false" ht="15.75" hidden="false" customHeight="false" outlineLevel="0" collapsed="false">
      <c r="A8" s="7" t="s">
        <v>10</v>
      </c>
      <c r="B8" s="11" t="n">
        <v>5000</v>
      </c>
      <c r="C8" s="11" t="n">
        <v>5500</v>
      </c>
      <c r="D8" s="11" t="n">
        <v>6000</v>
      </c>
      <c r="E8" s="11" t="n">
        <v>6500</v>
      </c>
      <c r="F8" s="9" t="n">
        <f aca="false">E8-B8</f>
        <v>1500</v>
      </c>
      <c r="G8" s="10" t="n">
        <f aca="false">IF(B8=0,0,F8/B8)</f>
        <v>0.3</v>
      </c>
    </row>
    <row r="9" customFormat="false" ht="16.5" hidden="false" customHeight="true" outlineLevel="0" collapsed="false">
      <c r="A9" s="12" t="s">
        <v>11</v>
      </c>
      <c r="B9" s="13" t="n">
        <f aca="false">SUM(B5:B8)</f>
        <v>97200</v>
      </c>
      <c r="C9" s="13" t="n">
        <f aca="false">SUM(C5:C8)</f>
        <v>107000</v>
      </c>
      <c r="D9" s="13" t="n">
        <f aca="false">SUM(D5:D8)</f>
        <v>117000</v>
      </c>
      <c r="E9" s="13" t="n">
        <f aca="false">SUM(E5:E8)</f>
        <v>132000</v>
      </c>
      <c r="F9" s="13" t="n">
        <f aca="false">E9-B9</f>
        <v>34800</v>
      </c>
      <c r="G9" s="14" t="n">
        <f aca="false">IF(B9=0,0,F9/B9)</f>
        <v>0.358024691358025</v>
      </c>
    </row>
    <row r="10" customFormat="false" ht="7.5" hidden="false" customHeight="true" outlineLevel="0" collapsed="false">
      <c r="A10" s="15"/>
      <c r="B10" s="15"/>
      <c r="C10" s="15"/>
      <c r="D10" s="15"/>
      <c r="E10" s="15"/>
      <c r="F10" s="15"/>
      <c r="G10" s="15"/>
    </row>
    <row r="11" customFormat="false" ht="15.75" hidden="false" customHeight="false" outlineLevel="0" collapsed="false">
      <c r="A11" s="6" t="s">
        <v>12</v>
      </c>
      <c r="B11" s="5"/>
      <c r="C11" s="5"/>
      <c r="D11" s="5"/>
      <c r="E11" s="5"/>
      <c r="F11" s="5"/>
      <c r="G11" s="5"/>
    </row>
    <row r="12" customFormat="false" ht="15.75" hidden="false" customHeight="false" outlineLevel="0" collapsed="false">
      <c r="A12" s="7" t="s">
        <v>13</v>
      </c>
      <c r="B12" s="8" t="n">
        <v>440000</v>
      </c>
      <c r="C12" s="8" t="n">
        <v>435000</v>
      </c>
      <c r="D12" s="8" t="n">
        <v>430000</v>
      </c>
      <c r="E12" s="8" t="n">
        <v>425000</v>
      </c>
      <c r="F12" s="9" t="n">
        <f aca="false">E12-B12</f>
        <v>-15000</v>
      </c>
      <c r="G12" s="10" t="n">
        <f aca="false">IF(B12=0,0,F12/B12)</f>
        <v>-0.0340909090909091</v>
      </c>
    </row>
    <row r="13" customFormat="false" ht="15.75" hidden="false" customHeight="false" outlineLevel="0" collapsed="false">
      <c r="A13" s="7" t="s">
        <v>14</v>
      </c>
      <c r="B13" s="11" t="n">
        <v>-138000</v>
      </c>
      <c r="C13" s="11" t="n">
        <v>-145000</v>
      </c>
      <c r="D13" s="11" t="n">
        <v>-155000</v>
      </c>
      <c r="E13" s="11" t="n">
        <v>-165000</v>
      </c>
      <c r="F13" s="9" t="n">
        <f aca="false">E13-B13</f>
        <v>-27000</v>
      </c>
      <c r="G13" s="10" t="n">
        <f aca="false">IF(B13=0,0,F13/B13)</f>
        <v>0.195652173913044</v>
      </c>
    </row>
    <row r="14" customFormat="false" ht="15.75" hidden="false" customHeight="false" outlineLevel="0" collapsed="false">
      <c r="A14" s="7" t="s">
        <v>15</v>
      </c>
      <c r="B14" s="11" t="n">
        <v>38000</v>
      </c>
      <c r="C14" s="11" t="n">
        <v>37000</v>
      </c>
      <c r="D14" s="11" t="n">
        <v>36000</v>
      </c>
      <c r="E14" s="11" t="n">
        <v>35000</v>
      </c>
      <c r="F14" s="9" t="n">
        <f aca="false">E14-B14</f>
        <v>-3000</v>
      </c>
      <c r="G14" s="10" t="n">
        <f aca="false">IF(B14=0,0,F14/B14)</f>
        <v>-0.0789473684210526</v>
      </c>
    </row>
    <row r="15" customFormat="false" ht="16.5" hidden="false" customHeight="true" outlineLevel="0" collapsed="false">
      <c r="A15" s="12" t="s">
        <v>16</v>
      </c>
      <c r="B15" s="13" t="n">
        <f aca="false">SUM(B12:B14)</f>
        <v>340000</v>
      </c>
      <c r="C15" s="13" t="n">
        <f aca="false">SUM(C12:C14)</f>
        <v>327000</v>
      </c>
      <c r="D15" s="13" t="n">
        <f aca="false">SUM(D12:D14)</f>
        <v>311000</v>
      </c>
      <c r="E15" s="13" t="n">
        <f aca="false">SUM(E12:E14)</f>
        <v>295000</v>
      </c>
      <c r="F15" s="13" t="n">
        <f aca="false">E15-B15</f>
        <v>-45000</v>
      </c>
      <c r="G15" s="14" t="n">
        <f aca="false">IF(B15=0,0,F15/B15)</f>
        <v>-0.132352941176471</v>
      </c>
    </row>
    <row r="16" customFormat="false" ht="7.5" hidden="false" customHeight="true" outlineLevel="0" collapsed="false">
      <c r="A16" s="15"/>
      <c r="B16" s="15"/>
      <c r="C16" s="15"/>
      <c r="D16" s="15"/>
      <c r="E16" s="15"/>
      <c r="F16" s="15"/>
      <c r="G16" s="15"/>
    </row>
    <row r="17" customFormat="false" ht="18.75" hidden="false" customHeight="true" outlineLevel="0" collapsed="false">
      <c r="A17" s="16" t="s">
        <v>17</v>
      </c>
      <c r="B17" s="17" t="n">
        <f aca="false">B9+B15</f>
        <v>437200</v>
      </c>
      <c r="C17" s="17" t="n">
        <f aca="false">C9+C15</f>
        <v>434000</v>
      </c>
      <c r="D17" s="17" t="n">
        <f aca="false">D9+D15</f>
        <v>428000</v>
      </c>
      <c r="E17" s="17" t="n">
        <f aca="false">E9+E15</f>
        <v>427000</v>
      </c>
      <c r="F17" s="17" t="n">
        <f aca="false">E17-B17</f>
        <v>-10200</v>
      </c>
      <c r="G17" s="19" t="n">
        <f aca="false">IF(B17=0,0,F17/B17)</f>
        <v>-0.0233302836230558</v>
      </c>
    </row>
    <row r="18" customFormat="false" ht="7.5" hidden="false" customHeight="true" outlineLevel="0" collapsed="false">
      <c r="A18" s="15"/>
      <c r="B18" s="15"/>
      <c r="C18" s="15"/>
      <c r="D18" s="15"/>
      <c r="E18" s="15"/>
      <c r="F18" s="15"/>
      <c r="G18" s="15"/>
    </row>
    <row r="19" customFormat="false" ht="18" hidden="false" customHeight="true" outlineLevel="0" collapsed="false">
      <c r="A19" s="4" t="s">
        <v>18</v>
      </c>
      <c r="B19" s="5"/>
      <c r="C19" s="5"/>
      <c r="D19" s="5"/>
      <c r="E19" s="5"/>
      <c r="F19" s="5"/>
      <c r="G19" s="5"/>
    </row>
    <row r="20" customFormat="false" ht="15.75" hidden="false" customHeight="false" outlineLevel="0" collapsed="false">
      <c r="A20" s="6" t="s">
        <v>19</v>
      </c>
      <c r="B20" s="5"/>
      <c r="C20" s="5"/>
      <c r="D20" s="5"/>
      <c r="E20" s="5"/>
      <c r="F20" s="5"/>
      <c r="G20" s="5"/>
    </row>
    <row r="21" customFormat="false" ht="15.75" hidden="false" customHeight="false" outlineLevel="0" collapsed="false">
      <c r="A21" s="7" t="s">
        <v>20</v>
      </c>
      <c r="B21" s="8" t="n">
        <v>36000</v>
      </c>
      <c r="C21" s="8" t="n">
        <v>38000</v>
      </c>
      <c r="D21" s="8" t="n">
        <v>40000</v>
      </c>
      <c r="E21" s="8" t="n">
        <v>42000</v>
      </c>
      <c r="F21" s="9" t="n">
        <f aca="false">E21-B21</f>
        <v>6000</v>
      </c>
      <c r="G21" s="10" t="n">
        <f aca="false">IF(B21=0,0,F21/B21)</f>
        <v>0.166666666666667</v>
      </c>
    </row>
    <row r="22" customFormat="false" ht="15.75" hidden="false" customHeight="false" outlineLevel="0" collapsed="false">
      <c r="A22" s="7" t="s">
        <v>21</v>
      </c>
      <c r="B22" s="11" t="n">
        <v>14500</v>
      </c>
      <c r="C22" s="11" t="n">
        <v>15500</v>
      </c>
      <c r="D22" s="11" t="n">
        <v>17000</v>
      </c>
      <c r="E22" s="11" t="n">
        <v>18500</v>
      </c>
      <c r="F22" s="9" t="n">
        <f aca="false">E22-B22</f>
        <v>4000</v>
      </c>
      <c r="G22" s="10" t="n">
        <f aca="false">IF(B22=0,0,F22/B22)</f>
        <v>0.275862068965517</v>
      </c>
    </row>
    <row r="23" customFormat="false" ht="15.75" hidden="false" customHeight="false" outlineLevel="0" collapsed="false">
      <c r="A23" s="7" t="s">
        <v>22</v>
      </c>
      <c r="B23" s="11" t="n">
        <v>30000</v>
      </c>
      <c r="C23" s="11" t="n">
        <v>28000</v>
      </c>
      <c r="D23" s="11" t="n">
        <v>26000</v>
      </c>
      <c r="E23" s="11" t="n">
        <v>25000</v>
      </c>
      <c r="F23" s="9" t="n">
        <f aca="false">E23-B23</f>
        <v>-5000</v>
      </c>
      <c r="G23" s="10" t="n">
        <f aca="false">IF(B23=0,0,F23/B23)</f>
        <v>-0.166666666666667</v>
      </c>
    </row>
    <row r="24" customFormat="false" ht="15.75" hidden="false" customHeight="false" outlineLevel="0" collapsed="false">
      <c r="A24" s="7" t="s">
        <v>23</v>
      </c>
      <c r="B24" s="11" t="n">
        <v>6500</v>
      </c>
      <c r="C24" s="11" t="n">
        <v>7200</v>
      </c>
      <c r="D24" s="11" t="n">
        <v>7800</v>
      </c>
      <c r="E24" s="11" t="n">
        <v>8500</v>
      </c>
      <c r="F24" s="9" t="n">
        <f aca="false">E24-B24</f>
        <v>2000</v>
      </c>
      <c r="G24" s="10" t="n">
        <f aca="false">IF(B24=0,0,F24/B24)</f>
        <v>0.307692307692308</v>
      </c>
    </row>
    <row r="25" customFormat="false" ht="16.5" hidden="false" customHeight="true" outlineLevel="0" collapsed="false">
      <c r="A25" s="12" t="s">
        <v>24</v>
      </c>
      <c r="B25" s="13" t="n">
        <f aca="false">SUM(B21:B24)</f>
        <v>87000</v>
      </c>
      <c r="C25" s="13" t="n">
        <f aca="false">SUM(C21:C24)</f>
        <v>88700</v>
      </c>
      <c r="D25" s="13" t="n">
        <f aca="false">SUM(D21:D24)</f>
        <v>90800</v>
      </c>
      <c r="E25" s="13" t="n">
        <f aca="false">SUM(E21:E24)</f>
        <v>94000</v>
      </c>
      <c r="F25" s="13" t="n">
        <f aca="false">E25-B25</f>
        <v>7000</v>
      </c>
      <c r="G25" s="14" t="n">
        <f aca="false">IF(B25=0,0,F25/B25)</f>
        <v>0.0804597701149425</v>
      </c>
    </row>
    <row r="26" customFormat="false" ht="7.5" hidden="false" customHeight="true" outlineLevel="0" collapsed="false">
      <c r="A26" s="15"/>
      <c r="B26" s="15"/>
      <c r="C26" s="15"/>
      <c r="D26" s="15"/>
      <c r="E26" s="15"/>
      <c r="F26" s="15"/>
      <c r="G26" s="15"/>
    </row>
    <row r="27" customFormat="false" ht="15.75" hidden="false" customHeight="false" outlineLevel="0" collapsed="false">
      <c r="A27" s="6" t="s">
        <v>25</v>
      </c>
      <c r="B27" s="5"/>
      <c r="C27" s="5"/>
      <c r="D27" s="5"/>
      <c r="E27" s="5"/>
      <c r="F27" s="5"/>
      <c r="G27" s="5"/>
    </row>
    <row r="28" customFormat="false" ht="15.75" hidden="false" customHeight="false" outlineLevel="0" collapsed="false">
      <c r="A28" s="7" t="s">
        <v>26</v>
      </c>
      <c r="B28" s="8" t="n">
        <v>195000</v>
      </c>
      <c r="C28" s="8" t="n">
        <v>191000</v>
      </c>
      <c r="D28" s="8" t="n">
        <v>185000</v>
      </c>
      <c r="E28" s="8" t="n">
        <v>180000</v>
      </c>
      <c r="F28" s="9" t="n">
        <f aca="false">E28-B28</f>
        <v>-15000</v>
      </c>
      <c r="G28" s="10" t="n">
        <f aca="false">IF(B28=0,0,F28/B28)</f>
        <v>-0.0769230769230769</v>
      </c>
    </row>
    <row r="29" customFormat="false" ht="15.75" hidden="false" customHeight="false" outlineLevel="0" collapsed="false">
      <c r="A29" s="7" t="s">
        <v>27</v>
      </c>
      <c r="B29" s="11" t="n">
        <v>14500</v>
      </c>
      <c r="C29" s="11" t="n">
        <v>14000</v>
      </c>
      <c r="D29" s="11" t="n">
        <v>13000</v>
      </c>
      <c r="E29" s="11" t="n">
        <v>12000</v>
      </c>
      <c r="F29" s="9" t="n">
        <f aca="false">E29-B29</f>
        <v>-2500</v>
      </c>
      <c r="G29" s="10" t="n">
        <f aca="false">IF(B29=0,0,F29/B29)</f>
        <v>-0.172413793103448</v>
      </c>
    </row>
    <row r="30" customFormat="false" ht="16.5" hidden="false" customHeight="true" outlineLevel="0" collapsed="false">
      <c r="A30" s="12" t="s">
        <v>28</v>
      </c>
      <c r="B30" s="13" t="n">
        <f aca="false">SUM(B28:B29)</f>
        <v>209500</v>
      </c>
      <c r="C30" s="13" t="n">
        <f aca="false">SUM(C28:C29)</f>
        <v>205000</v>
      </c>
      <c r="D30" s="13" t="n">
        <f aca="false">SUM(D28:D29)</f>
        <v>198000</v>
      </c>
      <c r="E30" s="13" t="n">
        <f aca="false">SUM(E28:E29)</f>
        <v>192000</v>
      </c>
      <c r="F30" s="13" t="n">
        <f aca="false">E30-B30</f>
        <v>-17500</v>
      </c>
      <c r="G30" s="14" t="n">
        <f aca="false">IF(B30=0,0,F30/B30)</f>
        <v>-0.0835322195704057</v>
      </c>
    </row>
    <row r="31" customFormat="false" ht="7.5" hidden="false" customHeight="true" outlineLevel="0" collapsed="false">
      <c r="A31" s="15"/>
      <c r="B31" s="15"/>
      <c r="C31" s="15"/>
      <c r="D31" s="15"/>
      <c r="E31" s="15"/>
      <c r="F31" s="15"/>
      <c r="G31" s="15"/>
    </row>
    <row r="32" customFormat="false" ht="18.75" hidden="false" customHeight="true" outlineLevel="0" collapsed="false">
      <c r="A32" s="16" t="s">
        <v>29</v>
      </c>
      <c r="B32" s="17" t="n">
        <f aca="false">B25+B30</f>
        <v>296500</v>
      </c>
      <c r="C32" s="17" t="n">
        <f aca="false">C25+C30</f>
        <v>293700</v>
      </c>
      <c r="D32" s="17" t="n">
        <f aca="false">D25+D30</f>
        <v>288800</v>
      </c>
      <c r="E32" s="17" t="n">
        <f aca="false">E25+E30</f>
        <v>286000</v>
      </c>
      <c r="F32" s="17" t="n">
        <f aca="false">E32-B32</f>
        <v>-10500</v>
      </c>
      <c r="G32" s="19" t="n">
        <f aca="false">IF(B32=0,0,F32/B32)</f>
        <v>-0.0354131534569983</v>
      </c>
    </row>
    <row r="33" customFormat="false" ht="7.5" hidden="false" customHeight="true" outlineLevel="0" collapsed="false">
      <c r="A33" s="15"/>
      <c r="B33" s="15"/>
      <c r="C33" s="15"/>
      <c r="D33" s="15"/>
      <c r="E33" s="15"/>
      <c r="F33" s="15"/>
      <c r="G33" s="15"/>
    </row>
    <row r="34" customFormat="false" ht="18" hidden="false" customHeight="true" outlineLevel="0" collapsed="false">
      <c r="A34" s="4" t="s">
        <v>30</v>
      </c>
      <c r="B34" s="5"/>
      <c r="C34" s="5"/>
      <c r="D34" s="5"/>
      <c r="E34" s="5"/>
      <c r="F34" s="5"/>
      <c r="G34" s="5"/>
    </row>
    <row r="35" customFormat="false" ht="15.75" hidden="false" customHeight="false" outlineLevel="0" collapsed="false">
      <c r="A35" s="7" t="s">
        <v>31</v>
      </c>
      <c r="B35" s="8" t="n">
        <v>119700</v>
      </c>
      <c r="C35" s="8" t="n">
        <v>119300</v>
      </c>
      <c r="D35" s="8" t="n">
        <v>118200</v>
      </c>
      <c r="E35" s="8" t="n">
        <v>120000</v>
      </c>
      <c r="F35" s="9" t="n">
        <f aca="false">E35-B35</f>
        <v>300</v>
      </c>
      <c r="G35" s="10" t="n">
        <f aca="false">IF(B35=0,0,F35/B35)</f>
        <v>0.0025062656641604</v>
      </c>
    </row>
    <row r="36" customFormat="false" ht="16.5" hidden="false" customHeight="true" outlineLevel="0" collapsed="false">
      <c r="A36" s="7" t="s">
        <v>32</v>
      </c>
      <c r="B36" s="11" t="n">
        <v>21000</v>
      </c>
      <c r="C36" s="11" t="n">
        <v>21000</v>
      </c>
      <c r="D36" s="11" t="n">
        <v>21000</v>
      </c>
      <c r="E36" s="11" t="n">
        <v>21000</v>
      </c>
      <c r="F36" s="9" t="n">
        <f aca="false">E36-B36</f>
        <v>0</v>
      </c>
      <c r="G36" s="10" t="n">
        <f aca="false">IF(B36=0,0,F36/B36)</f>
        <v>0</v>
      </c>
    </row>
    <row r="37" customFormat="false" ht="18.75" hidden="false" customHeight="true" outlineLevel="0" collapsed="false">
      <c r="A37" s="16" t="s">
        <v>33</v>
      </c>
      <c r="B37" s="17" t="n">
        <f aca="false">SUM(B35:B36)</f>
        <v>140700</v>
      </c>
      <c r="C37" s="17" t="n">
        <f aca="false">SUM(C35:C36)</f>
        <v>140300</v>
      </c>
      <c r="D37" s="17" t="n">
        <f aca="false">SUM(D35:D36)</f>
        <v>139200</v>
      </c>
      <c r="E37" s="17" t="n">
        <f aca="false">SUM(E35:E36)</f>
        <v>141000</v>
      </c>
      <c r="F37" s="17" t="n">
        <f aca="false">E37-B37</f>
        <v>300</v>
      </c>
      <c r="G37" s="19" t="n">
        <f aca="false">IF(B37=0,0,F37/B37)</f>
        <v>0.00213219616204691</v>
      </c>
    </row>
    <row r="38" customFormat="false" ht="7.5" hidden="false" customHeight="true" outlineLevel="0" collapsed="false">
      <c r="A38" s="15"/>
      <c r="B38" s="15"/>
      <c r="C38" s="15"/>
      <c r="D38" s="15"/>
      <c r="E38" s="15"/>
      <c r="F38" s="15"/>
      <c r="G38" s="15"/>
    </row>
    <row r="39" customFormat="false" ht="7.5" hidden="false" customHeight="true" outlineLevel="0" collapsed="false">
      <c r="A39" s="16" t="s">
        <v>34</v>
      </c>
      <c r="B39" s="17" t="n">
        <f aca="false">B32+B37</f>
        <v>437200</v>
      </c>
      <c r="C39" s="17" t="n">
        <f aca="false">C32+C37</f>
        <v>434000</v>
      </c>
      <c r="D39" s="17" t="n">
        <f aca="false">D32+D37</f>
        <v>428000</v>
      </c>
      <c r="E39" s="17" t="n">
        <f aca="false">E32+E37</f>
        <v>427000</v>
      </c>
      <c r="F39" s="17" t="n">
        <f aca="false">E39-B39</f>
        <v>-10200</v>
      </c>
      <c r="G39" s="19" t="n">
        <f aca="false">IF(B39=0,0,F39/B39)</f>
        <v>-0.0233302836230558</v>
      </c>
    </row>
    <row r="40" customFormat="false" ht="7.5" hidden="false" customHeight="true" outlineLevel="0" collapsed="false">
      <c r="A40" s="15"/>
      <c r="B40" s="15"/>
      <c r="C40" s="15"/>
      <c r="D40" s="15"/>
      <c r="E40" s="15"/>
      <c r="F40" s="15"/>
      <c r="G40" s="15"/>
    </row>
    <row r="41" customFormat="false" ht="7.5" hidden="false" customHeight="true" outlineLevel="0" collapsed="false">
      <c r="A41" s="21" t="s">
        <v>35</v>
      </c>
      <c r="B41" s="22" t="n">
        <f aca="false">B17-B32-B37</f>
        <v>0</v>
      </c>
      <c r="C41" s="22" t="n">
        <f aca="false">C17-C32-C37</f>
        <v>0</v>
      </c>
      <c r="D41" s="22" t="n">
        <f aca="false">D17-D32-D37</f>
        <v>0</v>
      </c>
      <c r="E41" s="22" t="n">
        <f aca="false">E17-E32-E37</f>
        <v>0</v>
      </c>
      <c r="F41" s="15"/>
      <c r="G41" s="15"/>
    </row>
    <row r="42" customFormat="false" ht="7.5" hidden="false" customHeight="true" outlineLevel="0" collapsed="false">
      <c r="A42" s="15"/>
      <c r="B42" s="15"/>
      <c r="C42" s="15"/>
      <c r="D42" s="15"/>
      <c r="E42" s="15"/>
      <c r="F42" s="15"/>
      <c r="G42" s="1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5" min="2" style="0" width="18.33"/>
  </cols>
  <sheetData>
    <row r="1" customFormat="false" ht="18" hidden="false" customHeight="true" outlineLevel="0" collapsed="false">
      <c r="A1" s="1" t="s">
        <v>44</v>
      </c>
      <c r="B1" s="2" t="s">
        <v>1</v>
      </c>
      <c r="C1" s="2" t="s">
        <v>2</v>
      </c>
    </row>
    <row r="2" customFormat="false" ht="6" hidden="false" customHeight="true" outlineLevel="0" collapsed="false">
      <c r="A2" s="3"/>
      <c r="B2" s="3"/>
      <c r="C2" s="3"/>
    </row>
    <row r="3" customFormat="false" ht="18" hidden="false" customHeight="true" outlineLevel="0" collapsed="false">
      <c r="A3" s="4" t="s">
        <v>45</v>
      </c>
      <c r="B3" s="5"/>
      <c r="C3" s="5"/>
    </row>
    <row r="4" customFormat="false" ht="7.5" hidden="false" customHeight="true" outlineLevel="0" collapsed="false">
      <c r="A4" s="15"/>
      <c r="B4" s="15"/>
      <c r="C4" s="15"/>
    </row>
    <row r="5" customFormat="false" ht="15.75" hidden="false" customHeight="false" outlineLevel="0" collapsed="false">
      <c r="A5" s="7" t="s">
        <v>46</v>
      </c>
      <c r="B5" s="24" t="n">
        <f aca="false">IF('Balance Sheet'!B25=0,0,'Balance Sheet'!B9/'Balance Sheet'!B25)</f>
        <v>1.40425531914894</v>
      </c>
      <c r="C5" s="24" t="n">
        <f aca="false">IF('Balance Sheet'!C25=0,0,'Balance Sheet'!C9/'Balance Sheet'!C25)</f>
        <v>1.21592148309706</v>
      </c>
    </row>
    <row r="6" customFormat="false" ht="15.75" hidden="false" customHeight="false" outlineLevel="0" collapsed="false">
      <c r="A6" s="7" t="s">
        <v>47</v>
      </c>
      <c r="B6" s="24" t="n">
        <f aca="false">IF('Balance Sheet'!B25=0,0,('Balance Sheet'!B9-'Balance Sheet'!B7)/'Balance Sheet'!B25)</f>
        <v>1.1063829787234</v>
      </c>
      <c r="C6" s="24" t="n">
        <f aca="false">IF('Balance Sheet'!C25=0,0,('Balance Sheet'!C9-'Balance Sheet'!C7)/'Balance Sheet'!C25)</f>
        <v>0.948745910577972</v>
      </c>
    </row>
    <row r="7" customFormat="false" ht="15.75" hidden="false" customHeight="false" outlineLevel="0" collapsed="false">
      <c r="A7" s="7" t="s">
        <v>48</v>
      </c>
      <c r="B7" s="24" t="n">
        <f aca="false">IF('Balance Sheet'!B38=0,0,'Balance Sheet'!B32/'Balance Sheet'!B38)</f>
        <v>2.02836879432624</v>
      </c>
      <c r="C7" s="24" t="n">
        <f aca="false">IF('Balance Sheet'!C38=0,0,'Balance Sheet'!C32/'Balance Sheet'!C38)</f>
        <v>2.00399201596806</v>
      </c>
    </row>
    <row r="8" customFormat="false" ht="15.75" hidden="false" customHeight="false" outlineLevel="0" collapsed="false">
      <c r="A8" s="7" t="s">
        <v>49</v>
      </c>
      <c r="B8" s="25" t="n">
        <f aca="false">'Balance Sheet'!B9-'Balance Sheet'!B25</f>
        <v>38000</v>
      </c>
      <c r="C8" s="25" t="n">
        <f aca="false">'Balance Sheet'!C9-'Balance Sheet'!C25</f>
        <v>19800</v>
      </c>
    </row>
    <row r="9" customFormat="false" ht="15.75" hidden="false" customHeight="false" outlineLevel="0" collapsed="false">
      <c r="A9" s="7" t="s">
        <v>50</v>
      </c>
      <c r="B9" s="26" t="s">
        <v>51</v>
      </c>
      <c r="C9" s="26" t="s">
        <v>51</v>
      </c>
    </row>
    <row r="10" customFormat="false" ht="7.5" hidden="false" customHeight="true" outlineLevel="0" collapsed="false">
      <c r="A10" s="15"/>
      <c r="B10" s="15"/>
      <c r="C10" s="15"/>
    </row>
    <row r="11" customFormat="false" ht="18" hidden="false" customHeight="true" outlineLevel="0" collapsed="false">
      <c r="A11" s="4" t="s">
        <v>52</v>
      </c>
      <c r="B11" s="5"/>
      <c r="C11" s="5"/>
    </row>
    <row r="12" customFormat="false" ht="15.75" hidden="false" customHeight="false" outlineLevel="0" collapsed="false">
      <c r="A12" s="21"/>
      <c r="B12" s="27" t="s">
        <v>1</v>
      </c>
      <c r="C12" s="27" t="s">
        <v>2</v>
      </c>
    </row>
    <row r="13" customFormat="false" ht="15.75" hidden="false" customHeight="false" outlineLevel="0" collapsed="false">
      <c r="A13" s="28" t="s">
        <v>53</v>
      </c>
      <c r="B13" s="9" t="n">
        <f aca="false">'Balance Sheet'!B17</f>
        <v>427000</v>
      </c>
      <c r="C13" s="9" t="n">
        <f aca="false">'Balance Sheet'!C17</f>
        <v>451500</v>
      </c>
    </row>
    <row r="14" customFormat="false" ht="15.75" hidden="false" customHeight="false" outlineLevel="0" collapsed="false">
      <c r="A14" s="28" t="s">
        <v>54</v>
      </c>
      <c r="B14" s="9" t="n">
        <f aca="false">'Balance Sheet'!B32</f>
        <v>286000</v>
      </c>
      <c r="C14" s="9" t="n">
        <f aca="false">'Balance Sheet'!C32</f>
        <v>301200</v>
      </c>
    </row>
    <row r="15" customFormat="false" ht="7.5" hidden="false" customHeight="true" outlineLevel="0" collapsed="false">
      <c r="A15" s="15"/>
      <c r="B15" s="15"/>
      <c r="C15" s="15"/>
    </row>
    <row r="16" customFormat="false" ht="18" hidden="false" customHeight="true" outlineLevel="0" collapsed="false">
      <c r="A16" s="4" t="s">
        <v>55</v>
      </c>
      <c r="B16" s="5"/>
    </row>
    <row r="17" customFormat="false" ht="15.75" hidden="false" customHeight="false" outlineLevel="0" collapsed="false">
      <c r="A17" s="21" t="s">
        <v>56</v>
      </c>
      <c r="B17" s="27" t="s">
        <v>57</v>
      </c>
    </row>
    <row r="18" customFormat="false" ht="15.75" hidden="false" customHeight="false" outlineLevel="0" collapsed="false">
      <c r="A18" s="28" t="s">
        <v>58</v>
      </c>
      <c r="B18" s="9" t="n">
        <f aca="false">'Balance Sheet'!B5</f>
        <v>85000</v>
      </c>
    </row>
    <row r="19" customFormat="false" ht="15.75" hidden="false" customHeight="false" outlineLevel="0" collapsed="false">
      <c r="A19" s="28" t="s">
        <v>59</v>
      </c>
      <c r="B19" s="9" t="n">
        <f aca="false">'Balance Sheet'!B6</f>
        <v>12500</v>
      </c>
    </row>
    <row r="20" customFormat="false" ht="15.75" hidden="false" customHeight="false" outlineLevel="0" collapsed="false">
      <c r="A20" s="28" t="s">
        <v>60</v>
      </c>
      <c r="B20" s="9" t="n">
        <f aca="false">'Balance Sheet'!B7</f>
        <v>28000</v>
      </c>
    </row>
    <row r="21" customFormat="false" ht="15.75" hidden="false" customHeight="false" outlineLevel="0" collapsed="false">
      <c r="A21" s="28" t="s">
        <v>61</v>
      </c>
      <c r="B21" s="9" t="n">
        <f aca="false">'Balance Sheet'!B8</f>
        <v>6500</v>
      </c>
    </row>
    <row r="22" customFormat="false" ht="15.75" hidden="false" customHeight="false" outlineLevel="0" collapsed="false">
      <c r="A22" s="28" t="s">
        <v>62</v>
      </c>
      <c r="B22" s="9" t="n">
        <f aca="false">'Balance Sheet'!B12</f>
        <v>425000</v>
      </c>
    </row>
    <row r="23" customFormat="false" ht="15.75" hidden="false" customHeight="false" outlineLevel="0" collapsed="false">
      <c r="A23" s="28" t="s">
        <v>63</v>
      </c>
      <c r="B23" s="9" t="n">
        <f aca="false">ABS('Balance Sheet'!B13)</f>
        <v>165000</v>
      </c>
    </row>
    <row r="24" customFormat="false" ht="15.75" hidden="false" customHeight="false" outlineLevel="0" collapsed="false">
      <c r="A24" s="28" t="s">
        <v>64</v>
      </c>
      <c r="B24" s="9" t="n">
        <f aca="false">'Balance Sheet'!B14</f>
        <v>35000</v>
      </c>
    </row>
    <row r="25" customFormat="false" ht="7.5" hidden="false" customHeight="true" outlineLevel="0" collapsed="false">
      <c r="A25" s="15"/>
      <c r="B25" s="15"/>
      <c r="C25" s="15"/>
      <c r="D25" s="15"/>
      <c r="E25" s="15"/>
    </row>
    <row r="26" customFormat="false" ht="18" hidden="false" customHeight="true" outlineLevel="0" collapsed="false">
      <c r="A26" s="4" t="s">
        <v>65</v>
      </c>
      <c r="B26" s="5"/>
      <c r="C26" s="5"/>
      <c r="D26" s="5"/>
      <c r="E26" s="5"/>
    </row>
    <row r="27" customFormat="false" ht="15.75" hidden="false" customHeight="false" outlineLevel="0" collapsed="false">
      <c r="A27" s="21"/>
      <c r="B27" s="27" t="s">
        <v>38</v>
      </c>
      <c r="C27" s="27" t="s">
        <v>39</v>
      </c>
      <c r="D27" s="27" t="s">
        <v>40</v>
      </c>
      <c r="E27" s="27" t="s">
        <v>41</v>
      </c>
    </row>
    <row r="28" customFormat="false" ht="15.75" hidden="false" customHeight="false" outlineLevel="0" collapsed="false">
      <c r="A28" s="28" t="s">
        <v>49</v>
      </c>
      <c r="B28" s="9" t="n">
        <f aca="false">'Quarterly Trend'!B9-'Quarterly Trend'!B25</f>
        <v>10200</v>
      </c>
      <c r="C28" s="9" t="n">
        <f aca="false">'Quarterly Trend'!C9-'Quarterly Trend'!C25</f>
        <v>18300</v>
      </c>
      <c r="D28" s="9" t="n">
        <f aca="false">'Quarterly Trend'!D9-'Quarterly Trend'!D25</f>
        <v>26200</v>
      </c>
      <c r="E28" s="9" t="n">
        <f aca="false">'Quarterly Trend'!E9-'Quarterly Trend'!E25</f>
        <v>38000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2026-03-22T16:19:24Z</dcterms:created>
  <dc:creator>Bob Evers</dc:creator>
  <dc:description/>
  <dc:language>en-US</dc:language>
  <cp:lastModifiedBy>Bob Evers</cp:lastModifiedBy>
  <dcterms:modified xsi:type="dcterms:W3CDTF">2026-04-11T16:10:08Z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