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Actuals" sheetId="3" state="visible" r:id="rId3"/>
    <sheet xmlns:r="http://schemas.openxmlformats.org/officeDocument/2006/relationships" name="BvA" sheetId="4" state="visible" r:id="rId4"/>
    <sheet xmlns:r="http://schemas.openxmlformats.org/officeDocument/2006/relationships" name="Bridge" sheetId="5" state="visible" r:id="rId5"/>
    <sheet xmlns:r="http://schemas.openxmlformats.org/officeDocument/2006/relationships" name="Forecast" sheetId="6" state="visible" r:id="rId6"/>
    <sheet xmlns:r="http://schemas.openxmlformats.org/officeDocument/2006/relationships" name="Review_Test" sheetId="7" state="visible" r:id="rId7"/>
    <sheet xmlns:r="http://schemas.openxmlformats.org/officeDocument/2006/relationships" name="Task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(#,##0);&quot;–&quot;"/>
    <numFmt numFmtId="165" formatCode="#,##0.00;(#,##0.00);&quot;–&quot;"/>
    <numFmt numFmtId="166" formatCode="0.0%;(0.0%);&quot;–&quot;"/>
  </numFmts>
  <fonts count="7">
    <font>
      <name val="Calibri"/>
      <family val="2"/>
      <color theme="1"/>
      <sz val="11"/>
      <scheme val="minor"/>
    </font>
    <font>
      <name val="Arial"/>
      <b val="1"/>
      <color rgb="0026251E"/>
      <sz val="14"/>
    </font>
    <font>
      <name val="Arial"/>
      <i val="1"/>
      <color rgb="00787771"/>
      <sz val="9"/>
    </font>
    <font>
      <name val="Arial"/>
      <b val="1"/>
      <color rgb="0026251E"/>
      <sz val="10"/>
    </font>
    <font>
      <name val="Arial"/>
      <color rgb="0026251E"/>
      <sz val="10"/>
    </font>
    <font>
      <name val="Arial"/>
      <color rgb="00787771"/>
      <sz val="9"/>
    </font>
    <font>
      <name val="Arial"/>
      <color rgb="001F4E9A"/>
      <sz val="10"/>
    </font>
  </fonts>
  <fills count="3">
    <fill>
      <patternFill/>
    </fill>
    <fill>
      <patternFill patternType="gray125"/>
    </fill>
    <fill>
      <patternFill patternType="solid">
        <fgColor rgb="00F2F1EC"/>
      </patternFill>
    </fill>
  </fills>
  <borders count="3">
    <border>
      <left/>
      <right/>
      <top/>
      <bottom/>
      <diagonal/>
    </border>
    <border>
      <bottom style="thin">
        <color rgb="00DEDCD4"/>
      </bottom>
    </border>
    <border>
      <top style="thin">
        <color rgb="00DEDCD4"/>
      </top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 wrapText="1"/>
    </xf>
    <xf numFmtId="0" fontId="4" fillId="0" borderId="0" pivotButton="0" quotePrefix="0" xfId="0"/>
    <xf numFmtId="0" fontId="5" fillId="0" borderId="0" pivotButton="0" quotePrefix="0" xfId="0"/>
    <xf numFmtId="164" fontId="6" fillId="0" borderId="0" applyAlignment="1" pivotButton="0" quotePrefix="0" xfId="0">
      <alignment horizontal="right"/>
    </xf>
    <xf numFmtId="164" fontId="4" fillId="2" borderId="0" applyAlignment="1" pivotButton="0" quotePrefix="0" xfId="0">
      <alignment horizontal="right"/>
    </xf>
    <xf numFmtId="165" fontId="6" fillId="0" borderId="0" applyAlignment="1" pivotButton="0" quotePrefix="0" xfId="0">
      <alignment horizontal="right"/>
    </xf>
    <xf numFmtId="165" fontId="4" fillId="2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0" fontId="3" fillId="0" borderId="2" pivotButton="0" quotePrefix="0" xfId="0"/>
    <xf numFmtId="164" fontId="3" fillId="0" borderId="2" applyAlignment="1" pivotButton="0" quotePrefix="0" xfId="0">
      <alignment horizontal="right"/>
    </xf>
    <xf numFmtId="164" fontId="3" fillId="2" borderId="2" applyAlignment="1" pivotButton="0" quotePrefix="0" xfId="0">
      <alignment horizontal="right"/>
    </xf>
    <xf numFmtId="0" fontId="4" fillId="0" borderId="0" applyAlignment="1" pivotButton="0" quotePrefix="0" xfId="0">
      <alignment indent="1"/>
    </xf>
    <xf numFmtId="166" fontId="4" fillId="0" borderId="0" applyAlignment="1" pivotButton="0" quotePrefix="0" xfId="0">
      <alignment horizontal="right"/>
    </xf>
    <xf numFmtId="166" fontId="4" fillId="2" borderId="0" applyAlignment="1" pivotButton="0" quotePrefix="0" xfId="0">
      <alignment horizontal="right"/>
    </xf>
    <xf numFmtId="166" fontId="3" fillId="0" borderId="2" applyAlignment="1" pivotButton="0" quotePrefix="0" xfId="0">
      <alignment horizontal="right"/>
    </xf>
    <xf numFmtId="0" fontId="5" fillId="0" borderId="2" pivotButton="0" quotePrefix="0" xfId="0"/>
    <xf numFmtId="166" fontId="6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1" t="inlineStr">
        <is>
          <t>Finance AI test workbook · Marlow Instruments</t>
        </is>
      </c>
    </row>
    <row r="2">
      <c r="A2" s="2" t="inlineStr">
        <is>
          <t>USD thousands unless stated · Illustrative example · Fictional company and sample data</t>
        </is>
      </c>
    </row>
    <row r="4" ht="44" customHeight="1">
      <c r="A4" s="3" t="inlineStr">
        <is>
          <t>What this is</t>
        </is>
      </c>
      <c r="B4" s="4" t="inlineStr">
        <is>
          <t>A small finance workbook for testing AI tools on real finance-team jobs: checking a model, explaining a budget-vs-actual variance, re-running a forecast, and building a board pack.</t>
        </is>
      </c>
    </row>
    <row r="5" ht="44" customHeight="1">
      <c r="A5" s="3" t="inlineStr">
        <is>
          <t>Company</t>
        </is>
      </c>
      <c r="B5" s="4" t="inlineStr">
        <is>
          <t>Marlow Instruments (fictional): sells lab instruments. Fiscal year = calendar 2026. Actuals Jan-Sep, budget Jan-Dec, forecast Oct-Dec.</t>
        </is>
      </c>
    </row>
    <row r="6" ht="44" customHeight="1">
      <c r="A6" s="3" t="inlineStr">
        <is>
          <t>Sheets</t>
        </is>
      </c>
      <c r="B6" s="4" t="inlineStr">
        <is>
          <t>Budget · Actuals · BvA (budget vs actual, September and year to date) · Bridge (YTD EBITDA price-volume-cost bridge) · Forecast (driver-based Q4 and full-year outturn) · Review_Test (three planted errors) · Tasks (ten prompts and what a good answer looks like)</t>
        </is>
      </c>
    </row>
    <row r="7" ht="44" customHeight="1">
      <c r="A7" s="3" t="inlineStr">
        <is>
          <t>Conventions</t>
        </is>
      </c>
      <c r="B7" s="4" t="inlineStr">
        <is>
          <t>USD thousands unless stated. Blue cells are inputs, black cells are formulas. Variances are shown favourable-positive: for costs, Variance = Budget - Actual.</t>
        </is>
      </c>
    </row>
    <row r="8" ht="44" customHeight="1">
      <c r="A8" s="3" t="inlineStr">
        <is>
          <t>How to use it</t>
        </is>
      </c>
      <c r="B8" s="4" t="inlineStr">
        <is>
          <t>Make a copy for each tool you test. Paste a task prompt from the Tasks sheet, then record Pass / Partial / Fail and what you had to fix. Compare tools on the same copy of the file.</t>
        </is>
      </c>
    </row>
    <row r="9" ht="44" customHeight="1">
      <c r="A9" s="3" t="inlineStr">
        <is>
          <t>Matching deck</t>
        </is>
      </c>
      <c r="B9" s="4" t="inlineStr">
        <is>
          <t>marlow-board-pack-sample.pptx is a 4-slide board pack built from these numbers. Use it as the reference answer for task 7 and as the existing deck for task 8.</t>
        </is>
      </c>
    </row>
    <row r="10" ht="44" customHeight="1">
      <c r="A10" s="3" t="inlineStr">
        <is>
          <t>Data note</t>
        </is>
      </c>
      <c r="B10" s="4" t="inlineStr">
        <is>
          <t>All data is invented. Use this file, not real company data, when you trial a tool your firm has not approved.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3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  <col width="9.5" customWidth="1" min="15" max="15"/>
  </cols>
  <sheetData>
    <row r="1">
      <c r="A1" s="1" t="inlineStr">
        <is>
          <t>Marlow Instruments · Budget 2026 by month</t>
        </is>
      </c>
    </row>
    <row r="2">
      <c r="A2" s="2" t="inlineStr">
        <is>
          <t>USD thousands unless stated · Illustrative example · Fictional company and sample data</t>
        </is>
      </c>
    </row>
    <row r="4">
      <c r="A4" s="5" t="inlineStr">
        <is>
          <t>Line</t>
        </is>
      </c>
      <c r="B4" s="5" t="inlineStr">
        <is>
          <t>Unit</t>
        </is>
      </c>
      <c r="C4" s="6" t="inlineStr">
        <is>
          <t>Jan</t>
        </is>
      </c>
      <c r="D4" s="6" t="inlineStr">
        <is>
          <t>Feb</t>
        </is>
      </c>
      <c r="E4" s="6" t="inlineStr">
        <is>
          <t>Mar</t>
        </is>
      </c>
      <c r="F4" s="6" t="inlineStr">
        <is>
          <t>Apr</t>
        </is>
      </c>
      <c r="G4" s="6" t="inlineStr">
        <is>
          <t>May</t>
        </is>
      </c>
      <c r="H4" s="6" t="inlineStr">
        <is>
          <t>Jun</t>
        </is>
      </c>
      <c r="I4" s="6" t="inlineStr">
        <is>
          <t>Jul</t>
        </is>
      </c>
      <c r="J4" s="6" t="inlineStr">
        <is>
          <t>Aug</t>
        </is>
      </c>
      <c r="K4" s="6" t="inlineStr">
        <is>
          <t>Sep</t>
        </is>
      </c>
      <c r="L4" s="6" t="inlineStr">
        <is>
          <t>Oct</t>
        </is>
      </c>
      <c r="M4" s="6" t="inlineStr">
        <is>
          <t>Nov</t>
        </is>
      </c>
      <c r="N4" s="6" t="inlineStr">
        <is>
          <t>Dec</t>
        </is>
      </c>
      <c r="O4" s="6" t="inlineStr">
        <is>
          <t>FY 2026</t>
        </is>
      </c>
    </row>
    <row r="5">
      <c r="A5" s="7" t="inlineStr">
        <is>
          <t>Units sold</t>
        </is>
      </c>
      <c r="B5" s="8" t="inlineStr">
        <is>
          <t>units</t>
        </is>
      </c>
      <c r="C5" s="9" t="n">
        <v>900</v>
      </c>
      <c r="D5" s="9" t="n">
        <v>920</v>
      </c>
      <c r="E5" s="9" t="n">
        <v>1000</v>
      </c>
      <c r="F5" s="9" t="n">
        <v>1000</v>
      </c>
      <c r="G5" s="9" t="n">
        <v>1040</v>
      </c>
      <c r="H5" s="9" t="n">
        <v>1060</v>
      </c>
      <c r="I5" s="9" t="n">
        <v>980</v>
      </c>
      <c r="J5" s="9" t="n">
        <v>940</v>
      </c>
      <c r="K5" s="9" t="n">
        <v>1080</v>
      </c>
      <c r="L5" s="9" t="n">
        <v>1100</v>
      </c>
      <c r="M5" s="9" t="n">
        <v>1120</v>
      </c>
      <c r="N5" s="9" t="n">
        <v>1200</v>
      </c>
      <c r="O5" s="10">
        <f>SUM(C5:N5)</f>
        <v>12340</v>
      </c>
    </row>
    <row r="6">
      <c r="A6" s="7" t="inlineStr">
        <is>
          <t>Average price</t>
        </is>
      </c>
      <c r="B6" s="8" t="inlineStr">
        <is>
          <t>USD k / unit</t>
        </is>
      </c>
      <c r="C6" s="11" t="n">
        <v>4.2</v>
      </c>
      <c r="D6" s="11" t="n">
        <v>4.2</v>
      </c>
      <c r="E6" s="11" t="n">
        <v>4.2</v>
      </c>
      <c r="F6" s="11" t="n">
        <v>4.2</v>
      </c>
      <c r="G6" s="11" t="n">
        <v>4.2</v>
      </c>
      <c r="H6" s="11" t="n">
        <v>4.2</v>
      </c>
      <c r="I6" s="11" t="n">
        <v>4.2</v>
      </c>
      <c r="J6" s="11" t="n">
        <v>4.2</v>
      </c>
      <c r="K6" s="11" t="n">
        <v>4.2</v>
      </c>
      <c r="L6" s="11" t="n">
        <v>4.2</v>
      </c>
      <c r="M6" s="11" t="n">
        <v>4.2</v>
      </c>
      <c r="N6" s="11" t="n">
        <v>4.2</v>
      </c>
      <c r="O6" s="12">
        <f>O9/O5</f>
        <v>4.2</v>
      </c>
    </row>
    <row r="7">
      <c r="A7" s="7" t="inlineStr">
        <is>
          <t>Unit cost</t>
        </is>
      </c>
      <c r="B7" s="8" t="inlineStr">
        <is>
          <t>USD k / unit</t>
        </is>
      </c>
      <c r="C7" s="11" t="n">
        <v>2.3</v>
      </c>
      <c r="D7" s="11" t="n">
        <v>2.3</v>
      </c>
      <c r="E7" s="11" t="n">
        <v>2.3</v>
      </c>
      <c r="F7" s="11" t="n">
        <v>2.3</v>
      </c>
      <c r="G7" s="11" t="n">
        <v>2.3</v>
      </c>
      <c r="H7" s="11" t="n">
        <v>2.3</v>
      </c>
      <c r="I7" s="11" t="n">
        <v>2.3</v>
      </c>
      <c r="J7" s="11" t="n">
        <v>2.3</v>
      </c>
      <c r="K7" s="11" t="n">
        <v>2.3</v>
      </c>
      <c r="L7" s="11" t="n">
        <v>2.3</v>
      </c>
      <c r="M7" s="11" t="n">
        <v>2.3</v>
      </c>
      <c r="N7" s="11" t="n">
        <v>2.3</v>
      </c>
      <c r="O7" s="12">
        <f>O10/O5</f>
        <v>2.3</v>
      </c>
    </row>
    <row r="9">
      <c r="A9" s="7" t="inlineStr">
        <is>
          <t>Revenue</t>
        </is>
      </c>
      <c r="C9" s="13">
        <f>C5*C6</f>
        <v>3780</v>
      </c>
      <c r="D9" s="13">
        <f>D5*D6</f>
        <v>3864</v>
      </c>
      <c r="E9" s="13">
        <f>E5*E6</f>
        <v>4200</v>
      </c>
      <c r="F9" s="13">
        <f>F5*F6</f>
        <v>4200</v>
      </c>
      <c r="G9" s="13">
        <f>G5*G6</f>
        <v>4368</v>
      </c>
      <c r="H9" s="13">
        <f>H5*H6</f>
        <v>4452</v>
      </c>
      <c r="I9" s="13">
        <f>I5*I6</f>
        <v>4116</v>
      </c>
      <c r="J9" s="13">
        <f>J5*J6</f>
        <v>3948</v>
      </c>
      <c r="K9" s="13">
        <f>K5*K6</f>
        <v>4536</v>
      </c>
      <c r="L9" s="13">
        <f>L5*L6</f>
        <v>4620</v>
      </c>
      <c r="M9" s="13">
        <f>M5*M6</f>
        <v>4704</v>
      </c>
      <c r="N9" s="13">
        <f>N5*N6</f>
        <v>5040</v>
      </c>
      <c r="O9" s="10">
        <f>SUM(C9:N9)</f>
        <v>51828</v>
      </c>
    </row>
    <row r="10">
      <c r="A10" s="7" t="inlineStr">
        <is>
          <t>Cost of goods sold</t>
        </is>
      </c>
      <c r="C10" s="13">
        <f>C5*C7</f>
        <v>2070</v>
      </c>
      <c r="D10" s="13">
        <f>D5*D7</f>
        <v>2116</v>
      </c>
      <c r="E10" s="13">
        <f>E5*E7</f>
        <v>2300</v>
      </c>
      <c r="F10" s="13">
        <f>F5*F7</f>
        <v>2300</v>
      </c>
      <c r="G10" s="13">
        <f>G5*G7</f>
        <v>2392</v>
      </c>
      <c r="H10" s="13">
        <f>H5*H7</f>
        <v>2438</v>
      </c>
      <c r="I10" s="13">
        <f>I5*I7</f>
        <v>2254</v>
      </c>
      <c r="J10" s="13">
        <f>J5*J7</f>
        <v>2162</v>
      </c>
      <c r="K10" s="13">
        <f>K5*K7</f>
        <v>2484</v>
      </c>
      <c r="L10" s="13">
        <f>L5*L7</f>
        <v>2530</v>
      </c>
      <c r="M10" s="13">
        <f>M5*M7</f>
        <v>2576</v>
      </c>
      <c r="N10" s="13">
        <f>N5*N7</f>
        <v>2760</v>
      </c>
      <c r="O10" s="10">
        <f>SUM(C10:N10)</f>
        <v>28382</v>
      </c>
    </row>
    <row r="11">
      <c r="A11" s="14" t="inlineStr">
        <is>
          <t>Gross profit</t>
        </is>
      </c>
      <c r="C11" s="15">
        <f>C9-C10</f>
        <v>1710</v>
      </c>
      <c r="D11" s="15">
        <f>D9-D10</f>
        <v>1748</v>
      </c>
      <c r="E11" s="15">
        <f>E9-E10</f>
        <v>1900</v>
      </c>
      <c r="F11" s="15">
        <f>F9-F10</f>
        <v>1900</v>
      </c>
      <c r="G11" s="15">
        <f>G9-G10</f>
        <v>1976</v>
      </c>
      <c r="H11" s="15">
        <f>H9-H10</f>
        <v>2014</v>
      </c>
      <c r="I11" s="15">
        <f>I9-I10</f>
        <v>1862</v>
      </c>
      <c r="J11" s="15">
        <f>J9-J10</f>
        <v>1786</v>
      </c>
      <c r="K11" s="15">
        <f>K9-K10</f>
        <v>2052</v>
      </c>
      <c r="L11" s="15">
        <f>L9-L10</f>
        <v>2090</v>
      </c>
      <c r="M11" s="15">
        <f>M9-M10</f>
        <v>2128</v>
      </c>
      <c r="N11" s="15">
        <f>N9-N10</f>
        <v>2280</v>
      </c>
      <c r="O11" s="16">
        <f>SUM(C11:N11)</f>
        <v>23446</v>
      </c>
    </row>
    <row r="13">
      <c r="A13" s="17" t="inlineStr">
        <is>
          <t>Sales and marketing</t>
        </is>
      </c>
      <c r="C13" s="9" t="n">
        <v>620</v>
      </c>
      <c r="D13" s="9" t="n">
        <v>620</v>
      </c>
      <c r="E13" s="9" t="n">
        <v>620</v>
      </c>
      <c r="F13" s="9" t="n">
        <v>620</v>
      </c>
      <c r="G13" s="9" t="n">
        <v>620</v>
      </c>
      <c r="H13" s="9" t="n">
        <v>620</v>
      </c>
      <c r="I13" s="9" t="n">
        <v>620</v>
      </c>
      <c r="J13" s="9" t="n">
        <v>620</v>
      </c>
      <c r="K13" s="9" t="n">
        <v>620</v>
      </c>
      <c r="L13" s="9" t="n">
        <v>620</v>
      </c>
      <c r="M13" s="9" t="n">
        <v>620</v>
      </c>
      <c r="N13" s="9" t="n">
        <v>620</v>
      </c>
      <c r="O13" s="10">
        <f>SUM(C13:N13)</f>
        <v>7440</v>
      </c>
    </row>
    <row r="14">
      <c r="A14" s="17" t="inlineStr">
        <is>
          <t>R&amp;D</t>
        </is>
      </c>
      <c r="C14" s="9" t="n">
        <v>410</v>
      </c>
      <c r="D14" s="9" t="n">
        <v>410</v>
      </c>
      <c r="E14" s="9" t="n">
        <v>410</v>
      </c>
      <c r="F14" s="9" t="n">
        <v>410</v>
      </c>
      <c r="G14" s="9" t="n">
        <v>410</v>
      </c>
      <c r="H14" s="9" t="n">
        <v>410</v>
      </c>
      <c r="I14" s="9" t="n">
        <v>410</v>
      </c>
      <c r="J14" s="9" t="n">
        <v>410</v>
      </c>
      <c r="K14" s="9" t="n">
        <v>410</v>
      </c>
      <c r="L14" s="9" t="n">
        <v>410</v>
      </c>
      <c r="M14" s="9" t="n">
        <v>410</v>
      </c>
      <c r="N14" s="9" t="n">
        <v>410</v>
      </c>
      <c r="O14" s="10">
        <f>SUM(C14:N14)</f>
        <v>4920</v>
      </c>
    </row>
    <row r="15">
      <c r="A15" s="17" t="inlineStr">
        <is>
          <t>G&amp;A</t>
        </is>
      </c>
      <c r="C15" s="9" t="n">
        <v>350</v>
      </c>
      <c r="D15" s="9" t="n">
        <v>350</v>
      </c>
      <c r="E15" s="9" t="n">
        <v>350</v>
      </c>
      <c r="F15" s="9" t="n">
        <v>350</v>
      </c>
      <c r="G15" s="9" t="n">
        <v>350</v>
      </c>
      <c r="H15" s="9" t="n">
        <v>350</v>
      </c>
      <c r="I15" s="9" t="n">
        <v>350</v>
      </c>
      <c r="J15" s="9" t="n">
        <v>350</v>
      </c>
      <c r="K15" s="9" t="n">
        <v>350</v>
      </c>
      <c r="L15" s="9" t="n">
        <v>350</v>
      </c>
      <c r="M15" s="9" t="n">
        <v>350</v>
      </c>
      <c r="N15" s="9" t="n">
        <v>350</v>
      </c>
      <c r="O15" s="10">
        <f>SUM(C15:N15)</f>
        <v>4200</v>
      </c>
    </row>
    <row r="16">
      <c r="A16" s="14" t="inlineStr">
        <is>
          <t>Total operating expenses</t>
        </is>
      </c>
      <c r="C16" s="15">
        <f>SUM(C13:C15)</f>
        <v>1380</v>
      </c>
      <c r="D16" s="15">
        <f>SUM(D13:D15)</f>
        <v>1380</v>
      </c>
      <c r="E16" s="15">
        <f>SUM(E13:E15)</f>
        <v>1380</v>
      </c>
      <c r="F16" s="15">
        <f>SUM(F13:F15)</f>
        <v>1380</v>
      </c>
      <c r="G16" s="15">
        <f>SUM(G13:G15)</f>
        <v>1380</v>
      </c>
      <c r="H16" s="15">
        <f>SUM(H13:H15)</f>
        <v>1380</v>
      </c>
      <c r="I16" s="15">
        <f>SUM(I13:I15)</f>
        <v>1380</v>
      </c>
      <c r="J16" s="15">
        <f>SUM(J13:J15)</f>
        <v>1380</v>
      </c>
      <c r="K16" s="15">
        <f>SUM(K13:K15)</f>
        <v>1380</v>
      </c>
      <c r="L16" s="15">
        <f>SUM(L13:L15)</f>
        <v>1380</v>
      </c>
      <c r="M16" s="15">
        <f>SUM(M13:M15)</f>
        <v>1380</v>
      </c>
      <c r="N16" s="15">
        <f>SUM(N13:N15)</f>
        <v>1380</v>
      </c>
      <c r="O16" s="16">
        <f>SUM(C16:N16)</f>
        <v>16560</v>
      </c>
    </row>
    <row r="18">
      <c r="A18" s="14" t="inlineStr">
        <is>
          <t>EBITDA</t>
        </is>
      </c>
      <c r="C18" s="15">
        <f>C11-C16</f>
        <v>330</v>
      </c>
      <c r="D18" s="15">
        <f>D11-D16</f>
        <v>368</v>
      </c>
      <c r="E18" s="15">
        <f>E11-E16</f>
        <v>520</v>
      </c>
      <c r="F18" s="15">
        <f>F11-F16</f>
        <v>520</v>
      </c>
      <c r="G18" s="15">
        <f>G11-G16</f>
        <v>596</v>
      </c>
      <c r="H18" s="15">
        <f>H11-H16</f>
        <v>634</v>
      </c>
      <c r="I18" s="15">
        <f>I11-I16</f>
        <v>482</v>
      </c>
      <c r="J18" s="15">
        <f>J11-J16</f>
        <v>406</v>
      </c>
      <c r="K18" s="15">
        <f>K11-K16</f>
        <v>672</v>
      </c>
      <c r="L18" s="15">
        <f>L11-L16</f>
        <v>710</v>
      </c>
      <c r="M18" s="15">
        <f>M11-M16</f>
        <v>748</v>
      </c>
      <c r="N18" s="15">
        <f>N11-N16</f>
        <v>900</v>
      </c>
      <c r="O18" s="16">
        <f>SUM(C18:N18)</f>
        <v>6886</v>
      </c>
    </row>
    <row r="19">
      <c r="A19" s="7" t="inlineStr">
        <is>
          <t>EBITDA margin</t>
        </is>
      </c>
      <c r="B19" s="8" t="inlineStr">
        <is>
          <t>%</t>
        </is>
      </c>
      <c r="C19" s="18">
        <f>C18/C9</f>
        <v>0.087301587</v>
      </c>
      <c r="D19" s="18">
        <f>D18/D9</f>
        <v>0.095238095</v>
      </c>
      <c r="E19" s="18">
        <f>E18/E9</f>
        <v>0.123809524</v>
      </c>
      <c r="F19" s="18">
        <f>F18/F9</f>
        <v>0.123809524</v>
      </c>
      <c r="G19" s="18">
        <f>G18/G9</f>
        <v>0.136446886</v>
      </c>
      <c r="H19" s="18">
        <f>H18/H9</f>
        <v>0.142407907</v>
      </c>
      <c r="I19" s="18">
        <f>I18/I9</f>
        <v>0.117103984</v>
      </c>
      <c r="J19" s="18">
        <f>J18/J9</f>
        <v>0.102836879</v>
      </c>
      <c r="K19" s="18">
        <f>K18/K9</f>
        <v>0.148148148</v>
      </c>
      <c r="L19" s="18">
        <f>L18/L9</f>
        <v>0.153679654</v>
      </c>
      <c r="M19" s="18">
        <f>M18/M9</f>
        <v>0.159013605</v>
      </c>
      <c r="N19" s="18">
        <f>N18/N9</f>
        <v>0.178571429</v>
      </c>
      <c r="O19" s="19">
        <f>O18/O9</f>
        <v>0.132862545</v>
      </c>
    </row>
    <row r="21">
      <c r="A21" s="2" t="inlineStr">
        <is>
          <t>Blue cells are inputs; black cells are formulas. Average price and unit cost in the total column are weighted (revenue or COGS divided by units).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3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Marlow Instruments · Actuals 2026 by month (Jan-Sep)</t>
        </is>
      </c>
    </row>
    <row r="2">
      <c r="A2" s="2" t="inlineStr">
        <is>
          <t>USD thousands unless stated · Illustrative example · Fictional company and sample data</t>
        </is>
      </c>
    </row>
    <row r="4">
      <c r="A4" s="5" t="inlineStr">
        <is>
          <t>Line</t>
        </is>
      </c>
      <c r="B4" s="5" t="inlineStr">
        <is>
          <t>Unit</t>
        </is>
      </c>
      <c r="C4" s="6" t="inlineStr">
        <is>
          <t>Jan</t>
        </is>
      </c>
      <c r="D4" s="6" t="inlineStr">
        <is>
          <t>Feb</t>
        </is>
      </c>
      <c r="E4" s="6" t="inlineStr">
        <is>
          <t>Mar</t>
        </is>
      </c>
      <c r="F4" s="6" t="inlineStr">
        <is>
          <t>Apr</t>
        </is>
      </c>
      <c r="G4" s="6" t="inlineStr">
        <is>
          <t>May</t>
        </is>
      </c>
      <c r="H4" s="6" t="inlineStr">
        <is>
          <t>Jun</t>
        </is>
      </c>
      <c r="I4" s="6" t="inlineStr">
        <is>
          <t>Jul</t>
        </is>
      </c>
      <c r="J4" s="6" t="inlineStr">
        <is>
          <t>Aug</t>
        </is>
      </c>
      <c r="K4" s="6" t="inlineStr">
        <is>
          <t>Sep</t>
        </is>
      </c>
      <c r="L4" s="6" t="inlineStr">
        <is>
          <t>YTD Sep</t>
        </is>
      </c>
    </row>
    <row r="5">
      <c r="A5" s="7" t="inlineStr">
        <is>
          <t>Units sold</t>
        </is>
      </c>
      <c r="B5" s="8" t="inlineStr">
        <is>
          <t>units</t>
        </is>
      </c>
      <c r="C5" s="9" t="n">
        <v>905</v>
      </c>
      <c r="D5" s="9" t="n">
        <v>910</v>
      </c>
      <c r="E5" s="9" t="n">
        <v>985</v>
      </c>
      <c r="F5" s="9" t="n">
        <v>970</v>
      </c>
      <c r="G5" s="9" t="n">
        <v>975</v>
      </c>
      <c r="H5" s="9" t="n">
        <v>990</v>
      </c>
      <c r="I5" s="9" t="n">
        <v>905</v>
      </c>
      <c r="J5" s="9" t="n">
        <v>880</v>
      </c>
      <c r="K5" s="9" t="n">
        <v>1000</v>
      </c>
      <c r="L5" s="10">
        <f>SUM(C5:K5)</f>
        <v>8520</v>
      </c>
    </row>
    <row r="6">
      <c r="A6" s="7" t="inlineStr">
        <is>
          <t>Average price</t>
        </is>
      </c>
      <c r="B6" s="8" t="inlineStr">
        <is>
          <t>USD k / unit</t>
        </is>
      </c>
      <c r="C6" s="11" t="n">
        <v>4.2</v>
      </c>
      <c r="D6" s="11" t="n">
        <v>4.22</v>
      </c>
      <c r="E6" s="11" t="n">
        <v>4.25</v>
      </c>
      <c r="F6" s="11" t="n">
        <v>4.28</v>
      </c>
      <c r="G6" s="11" t="n">
        <v>4.3</v>
      </c>
      <c r="H6" s="11" t="n">
        <v>4.3</v>
      </c>
      <c r="I6" s="11" t="n">
        <v>4.31</v>
      </c>
      <c r="J6" s="11" t="n">
        <v>4.32</v>
      </c>
      <c r="K6" s="11" t="n">
        <v>4.33</v>
      </c>
      <c r="L6" s="12">
        <f>L9/L5</f>
        <v>4.279424883</v>
      </c>
    </row>
    <row r="7">
      <c r="A7" s="7" t="inlineStr">
        <is>
          <t>Unit cost</t>
        </is>
      </c>
      <c r="B7" s="8" t="inlineStr">
        <is>
          <t>USD k / unit</t>
        </is>
      </c>
      <c r="C7" s="11" t="n">
        <v>2.3</v>
      </c>
      <c r="D7" s="11" t="n">
        <v>2.31</v>
      </c>
      <c r="E7" s="11" t="n">
        <v>2.33</v>
      </c>
      <c r="F7" s="11" t="n">
        <v>2.36</v>
      </c>
      <c r="G7" s="11" t="n">
        <v>2.38</v>
      </c>
      <c r="H7" s="11" t="n">
        <v>2.39</v>
      </c>
      <c r="I7" s="11" t="n">
        <v>2.41</v>
      </c>
      <c r="J7" s="11" t="n">
        <v>2.42</v>
      </c>
      <c r="K7" s="11" t="n">
        <v>2.42</v>
      </c>
      <c r="L7" s="12">
        <f>L10/L5</f>
        <v>2.369143192</v>
      </c>
    </row>
    <row r="9">
      <c r="A9" s="7" t="inlineStr">
        <is>
          <t>Revenue</t>
        </is>
      </c>
      <c r="C9" s="13">
        <f>C5*C6</f>
        <v>3801</v>
      </c>
      <c r="D9" s="13">
        <f>D5*D6</f>
        <v>3840.2</v>
      </c>
      <c r="E9" s="13">
        <f>E5*E6</f>
        <v>4186.25</v>
      </c>
      <c r="F9" s="13">
        <f>F5*F6</f>
        <v>4151.6</v>
      </c>
      <c r="G9" s="13">
        <f>G5*G6</f>
        <v>4192.5</v>
      </c>
      <c r="H9" s="13">
        <f>H5*H6</f>
        <v>4257</v>
      </c>
      <c r="I9" s="13">
        <f>I5*I6</f>
        <v>3900.55</v>
      </c>
      <c r="J9" s="13">
        <f>J5*J6</f>
        <v>3801.6</v>
      </c>
      <c r="K9" s="13">
        <f>K5*K6</f>
        <v>4330</v>
      </c>
      <c r="L9" s="10">
        <f>SUM(C9:K9)</f>
        <v>36460.7</v>
      </c>
    </row>
    <row r="10">
      <c r="A10" s="7" t="inlineStr">
        <is>
          <t>Cost of goods sold</t>
        </is>
      </c>
      <c r="C10" s="13">
        <f>C5*C7</f>
        <v>2081.5</v>
      </c>
      <c r="D10" s="13">
        <f>D5*D7</f>
        <v>2102.1</v>
      </c>
      <c r="E10" s="13">
        <f>E5*E7</f>
        <v>2295.05</v>
      </c>
      <c r="F10" s="13">
        <f>F5*F7</f>
        <v>2289.2</v>
      </c>
      <c r="G10" s="13">
        <f>G5*G7</f>
        <v>2320.5</v>
      </c>
      <c r="H10" s="13">
        <f>H5*H7</f>
        <v>2366.1</v>
      </c>
      <c r="I10" s="13">
        <f>I5*I7</f>
        <v>2181.05</v>
      </c>
      <c r="J10" s="13">
        <f>J5*J7</f>
        <v>2129.6</v>
      </c>
      <c r="K10" s="13">
        <f>K5*K7</f>
        <v>2420</v>
      </c>
      <c r="L10" s="10">
        <f>SUM(C10:K10)</f>
        <v>20185.1</v>
      </c>
    </row>
    <row r="11">
      <c r="A11" s="14" t="inlineStr">
        <is>
          <t>Gross profit</t>
        </is>
      </c>
      <c r="C11" s="15">
        <f>C9-C10</f>
        <v>1719.5</v>
      </c>
      <c r="D11" s="15">
        <f>D9-D10</f>
        <v>1738.1</v>
      </c>
      <c r="E11" s="15">
        <f>E9-E10</f>
        <v>1891.2</v>
      </c>
      <c r="F11" s="15">
        <f>F9-F10</f>
        <v>1862.4</v>
      </c>
      <c r="G11" s="15">
        <f>G9-G10</f>
        <v>1872</v>
      </c>
      <c r="H11" s="15">
        <f>H9-H10</f>
        <v>1890.9</v>
      </c>
      <c r="I11" s="15">
        <f>I9-I10</f>
        <v>1719.5</v>
      </c>
      <c r="J11" s="15">
        <f>J9-J10</f>
        <v>1672</v>
      </c>
      <c r="K11" s="15">
        <f>K9-K10</f>
        <v>1910</v>
      </c>
      <c r="L11" s="16">
        <f>SUM(C11:K11)</f>
        <v>16275.6</v>
      </c>
    </row>
    <row r="13">
      <c r="A13" s="17" t="inlineStr">
        <is>
          <t>Sales and marketing</t>
        </is>
      </c>
      <c r="C13" s="9" t="n">
        <v>600</v>
      </c>
      <c r="D13" s="9" t="n">
        <v>595</v>
      </c>
      <c r="E13" s="9" t="n">
        <v>610</v>
      </c>
      <c r="F13" s="9" t="n">
        <v>590</v>
      </c>
      <c r="G13" s="9" t="n">
        <v>585</v>
      </c>
      <c r="H13" s="9" t="n">
        <v>600</v>
      </c>
      <c r="I13" s="9" t="n">
        <v>580</v>
      </c>
      <c r="J13" s="9" t="n">
        <v>575</v>
      </c>
      <c r="K13" s="9" t="n">
        <v>590</v>
      </c>
      <c r="L13" s="10">
        <f>SUM(C13:K13)</f>
        <v>5325</v>
      </c>
    </row>
    <row r="14">
      <c r="A14" s="17" t="inlineStr">
        <is>
          <t>R&amp;D</t>
        </is>
      </c>
      <c r="C14" s="9" t="n">
        <v>405</v>
      </c>
      <c r="D14" s="9" t="n">
        <v>415</v>
      </c>
      <c r="E14" s="9" t="n">
        <v>410</v>
      </c>
      <c r="F14" s="9" t="n">
        <v>420</v>
      </c>
      <c r="G14" s="9" t="n">
        <v>412</v>
      </c>
      <c r="H14" s="9" t="n">
        <v>418</v>
      </c>
      <c r="I14" s="9" t="n">
        <v>425</v>
      </c>
      <c r="J14" s="9" t="n">
        <v>410</v>
      </c>
      <c r="K14" s="9" t="n">
        <v>415</v>
      </c>
      <c r="L14" s="10">
        <f>SUM(C14:K14)</f>
        <v>3730</v>
      </c>
    </row>
    <row r="15">
      <c r="A15" s="17" t="inlineStr">
        <is>
          <t>G&amp;A</t>
        </is>
      </c>
      <c r="C15" s="9" t="n">
        <v>348</v>
      </c>
      <c r="D15" s="9" t="n">
        <v>352</v>
      </c>
      <c r="E15" s="9" t="n">
        <v>355</v>
      </c>
      <c r="F15" s="9" t="n">
        <v>360</v>
      </c>
      <c r="G15" s="9" t="n">
        <v>395</v>
      </c>
      <c r="H15" s="9" t="n">
        <v>358</v>
      </c>
      <c r="I15" s="9" t="n">
        <v>362</v>
      </c>
      <c r="J15" s="9" t="n">
        <v>365</v>
      </c>
      <c r="K15" s="9" t="n">
        <v>410</v>
      </c>
      <c r="L15" s="10">
        <f>SUM(C15:K15)</f>
        <v>3305</v>
      </c>
    </row>
    <row r="16">
      <c r="A16" s="14" t="inlineStr">
        <is>
          <t>Total operating expenses</t>
        </is>
      </c>
      <c r="C16" s="15">
        <f>SUM(C13:C15)</f>
        <v>1353</v>
      </c>
      <c r="D16" s="15">
        <f>SUM(D13:D15)</f>
        <v>1362</v>
      </c>
      <c r="E16" s="15">
        <f>SUM(E13:E15)</f>
        <v>1375</v>
      </c>
      <c r="F16" s="15">
        <f>SUM(F13:F15)</f>
        <v>1370</v>
      </c>
      <c r="G16" s="15">
        <f>SUM(G13:G15)</f>
        <v>1392</v>
      </c>
      <c r="H16" s="15">
        <f>SUM(H13:H15)</f>
        <v>1376</v>
      </c>
      <c r="I16" s="15">
        <f>SUM(I13:I15)</f>
        <v>1367</v>
      </c>
      <c r="J16" s="15">
        <f>SUM(J13:J15)</f>
        <v>1350</v>
      </c>
      <c r="K16" s="15">
        <f>SUM(K13:K15)</f>
        <v>1415</v>
      </c>
      <c r="L16" s="16">
        <f>SUM(C16:K16)</f>
        <v>12360</v>
      </c>
    </row>
    <row r="18">
      <c r="A18" s="14" t="inlineStr">
        <is>
          <t>EBITDA</t>
        </is>
      </c>
      <c r="C18" s="15">
        <f>C11-C16</f>
        <v>366.5</v>
      </c>
      <c r="D18" s="15">
        <f>D11-D16</f>
        <v>376.1</v>
      </c>
      <c r="E18" s="15">
        <f>E11-E16</f>
        <v>516.2</v>
      </c>
      <c r="F18" s="15">
        <f>F11-F16</f>
        <v>492.4</v>
      </c>
      <c r="G18" s="15">
        <f>G11-G16</f>
        <v>480</v>
      </c>
      <c r="H18" s="15">
        <f>H11-H16</f>
        <v>514.9</v>
      </c>
      <c r="I18" s="15">
        <f>I11-I16</f>
        <v>352.5</v>
      </c>
      <c r="J18" s="15">
        <f>J11-J16</f>
        <v>322</v>
      </c>
      <c r="K18" s="15">
        <f>K11-K16</f>
        <v>495</v>
      </c>
      <c r="L18" s="16">
        <f>SUM(C18:K18)</f>
        <v>3915.6</v>
      </c>
    </row>
    <row r="19">
      <c r="A19" s="7" t="inlineStr">
        <is>
          <t>EBITDA margin</t>
        </is>
      </c>
      <c r="B19" s="8" t="inlineStr">
        <is>
          <t>%</t>
        </is>
      </c>
      <c r="C19" s="18">
        <f>C18/C9</f>
        <v>0.096421994</v>
      </c>
      <c r="D19" s="18">
        <f>D18/D9</f>
        <v>0.097937607</v>
      </c>
      <c r="E19" s="18">
        <f>E18/E9</f>
        <v>0.12330845</v>
      </c>
      <c r="F19" s="18">
        <f>F18/F9</f>
        <v>0.118604875</v>
      </c>
      <c r="G19" s="18">
        <f>G18/G9</f>
        <v>0.114490161</v>
      </c>
      <c r="H19" s="18">
        <f>H18/H9</f>
        <v>0.120953723</v>
      </c>
      <c r="I19" s="18">
        <f>I18/I9</f>
        <v>0.090371871</v>
      </c>
      <c r="J19" s="18">
        <f>J18/J9</f>
        <v>0.084701178</v>
      </c>
      <c r="K19" s="18">
        <f>K18/K9</f>
        <v>0.114318707</v>
      </c>
      <c r="L19" s="19">
        <f>L18/L9</f>
        <v>0.107392343</v>
      </c>
    </row>
    <row r="21">
      <c r="A21" s="2" t="inlineStr">
        <is>
          <t>Blue cells are inputs; black cells are formulas. Average price and unit cost in the total column are weighted (revenue or COGS divided by units).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Marlow Instruments · Budget vs actual, September 2026 and year to date</t>
        </is>
      </c>
    </row>
    <row r="2">
      <c r="A2" s="2" t="inlineStr">
        <is>
          <t>USD thousands unless stated · Illustrative example · Fictional company and sample data</t>
        </is>
      </c>
    </row>
    <row r="4">
      <c r="A4" s="5" t="inlineStr">
        <is>
          <t>Line</t>
        </is>
      </c>
      <c r="B4" s="5" t="inlineStr"/>
      <c r="C4" s="6" t="inlineStr">
        <is>
          <t>Sep budget</t>
        </is>
      </c>
      <c r="D4" s="6" t="inlineStr">
        <is>
          <t>Sep actual</t>
        </is>
      </c>
      <c r="E4" s="6" t="inlineStr">
        <is>
          <t>Variance</t>
        </is>
      </c>
      <c r="F4" s="6" t="inlineStr">
        <is>
          <t>Var %</t>
        </is>
      </c>
      <c r="G4" s="6" t="inlineStr">
        <is>
          <t>YTD budget</t>
        </is>
      </c>
      <c r="H4" s="6" t="inlineStr">
        <is>
          <t>YTD actual</t>
        </is>
      </c>
      <c r="I4" s="6" t="inlineStr">
        <is>
          <t>Variance</t>
        </is>
      </c>
      <c r="J4" s="6" t="inlineStr">
        <is>
          <t>Var %</t>
        </is>
      </c>
    </row>
    <row r="5">
      <c r="A5" s="7" t="inlineStr">
        <is>
          <t>Units sold</t>
        </is>
      </c>
      <c r="C5" s="13">
        <f>Budget!K5</f>
        <v>1080</v>
      </c>
      <c r="D5" s="13">
        <f>Actuals!K5</f>
        <v>1000</v>
      </c>
      <c r="E5" s="13">
        <f>D5-C5</f>
        <v>-80</v>
      </c>
      <c r="F5" s="18">
        <f>E5/C5</f>
        <v>-0.074074074</v>
      </c>
      <c r="G5" s="13">
        <f>SUM(Budget!C5:K5)</f>
        <v>8920</v>
      </c>
      <c r="H5" s="13">
        <f>Actuals!L5</f>
        <v>8520</v>
      </c>
      <c r="I5" s="13">
        <f>H5-G5</f>
        <v>-400</v>
      </c>
      <c r="J5" s="18">
        <f>I5/G5</f>
        <v>-0.044843049</v>
      </c>
    </row>
    <row r="6">
      <c r="A6" s="7" t="inlineStr">
        <is>
          <t>Revenue</t>
        </is>
      </c>
      <c r="C6" s="13">
        <f>Budget!K9</f>
        <v>4536</v>
      </c>
      <c r="D6" s="13">
        <f>Actuals!K9</f>
        <v>4330</v>
      </c>
      <c r="E6" s="13">
        <f>D6-C6</f>
        <v>-206</v>
      </c>
      <c r="F6" s="18">
        <f>E6/C6</f>
        <v>-0.045414462</v>
      </c>
      <c r="G6" s="13">
        <f>SUM(Budget!C9:K9)</f>
        <v>37464</v>
      </c>
      <c r="H6" s="13">
        <f>Actuals!L9</f>
        <v>36460.7</v>
      </c>
      <c r="I6" s="13">
        <f>H6-G6</f>
        <v>-1003.3</v>
      </c>
      <c r="J6" s="18">
        <f>I6/G6</f>
        <v>-0.026780376</v>
      </c>
    </row>
    <row r="7">
      <c r="A7" s="7" t="inlineStr">
        <is>
          <t>Cost of goods sold</t>
        </is>
      </c>
      <c r="C7" s="13">
        <f>Budget!K10</f>
        <v>2484</v>
      </c>
      <c r="D7" s="13">
        <f>Actuals!K10</f>
        <v>2420</v>
      </c>
      <c r="E7" s="13">
        <f>C7-D7</f>
        <v>64</v>
      </c>
      <c r="F7" s="18">
        <f>E7/C7</f>
        <v>0.025764895</v>
      </c>
      <c r="G7" s="13">
        <f>SUM(Budget!C10:K10)</f>
        <v>20516</v>
      </c>
      <c r="H7" s="13">
        <f>Actuals!L10</f>
        <v>20185.1</v>
      </c>
      <c r="I7" s="13">
        <f>G7-H7</f>
        <v>330.9</v>
      </c>
      <c r="J7" s="18">
        <f>I7/G7</f>
        <v>0.016128875</v>
      </c>
    </row>
    <row r="8">
      <c r="A8" s="14" t="inlineStr">
        <is>
          <t>Gross profit</t>
        </is>
      </c>
      <c r="C8" s="15">
        <f>Budget!K11</f>
        <v>2052</v>
      </c>
      <c r="D8" s="15">
        <f>Actuals!K11</f>
        <v>1910</v>
      </c>
      <c r="E8" s="15">
        <f>D8-C8</f>
        <v>-142</v>
      </c>
      <c r="F8" s="20">
        <f>E8/C8</f>
        <v>-0.06920078</v>
      </c>
      <c r="G8" s="15">
        <f>SUM(Budget!C11:K11)</f>
        <v>16948</v>
      </c>
      <c r="H8" s="15">
        <f>Actuals!L11</f>
        <v>16275.6</v>
      </c>
      <c r="I8" s="15">
        <f>H8-G8</f>
        <v>-672.4</v>
      </c>
      <c r="J8" s="20">
        <f>I8/G8</f>
        <v>-0.039674298</v>
      </c>
    </row>
    <row r="9">
      <c r="A9" s="17" t="inlineStr">
        <is>
          <t>Sales and marketing</t>
        </is>
      </c>
      <c r="C9" s="13">
        <f>Budget!K13</f>
        <v>620</v>
      </c>
      <c r="D9" s="13">
        <f>Actuals!K13</f>
        <v>590</v>
      </c>
      <c r="E9" s="13">
        <f>C9-D9</f>
        <v>30</v>
      </c>
      <c r="F9" s="18">
        <f>E9/C9</f>
        <v>0.048387097</v>
      </c>
      <c r="G9" s="13">
        <f>SUM(Budget!C13:K13)</f>
        <v>5580</v>
      </c>
      <c r="H9" s="13">
        <f>Actuals!L13</f>
        <v>5325</v>
      </c>
      <c r="I9" s="13">
        <f>G9-H9</f>
        <v>255</v>
      </c>
      <c r="J9" s="18">
        <f>I9/G9</f>
        <v>0.045698925</v>
      </c>
    </row>
    <row r="10">
      <c r="A10" s="17" t="inlineStr">
        <is>
          <t>R&amp;D</t>
        </is>
      </c>
      <c r="C10" s="13">
        <f>Budget!K14</f>
        <v>410</v>
      </c>
      <c r="D10" s="13">
        <f>Actuals!K14</f>
        <v>415</v>
      </c>
      <c r="E10" s="13">
        <f>C10-D10</f>
        <v>-5</v>
      </c>
      <c r="F10" s="18">
        <f>E10/C10</f>
        <v>-0.012195122</v>
      </c>
      <c r="G10" s="13">
        <f>SUM(Budget!C14:K14)</f>
        <v>3690</v>
      </c>
      <c r="H10" s="13">
        <f>Actuals!L14</f>
        <v>3730</v>
      </c>
      <c r="I10" s="13">
        <f>G10-H10</f>
        <v>-40</v>
      </c>
      <c r="J10" s="18">
        <f>I10/G10</f>
        <v>-0.010840108</v>
      </c>
    </row>
    <row r="11">
      <c r="A11" s="17" t="inlineStr">
        <is>
          <t>G&amp;A</t>
        </is>
      </c>
      <c r="C11" s="13">
        <f>Budget!K15</f>
        <v>350</v>
      </c>
      <c r="D11" s="13">
        <f>Actuals!K15</f>
        <v>410</v>
      </c>
      <c r="E11" s="13">
        <f>C11-D11</f>
        <v>-60</v>
      </c>
      <c r="F11" s="18">
        <f>E11/C11</f>
        <v>-0.171428571</v>
      </c>
      <c r="G11" s="13">
        <f>SUM(Budget!C15:K15)</f>
        <v>3150</v>
      </c>
      <c r="H11" s="13">
        <f>Actuals!L15</f>
        <v>3305</v>
      </c>
      <c r="I11" s="13">
        <f>G11-H11</f>
        <v>-155</v>
      </c>
      <c r="J11" s="18">
        <f>I11/G11</f>
        <v>-0.049206349</v>
      </c>
    </row>
    <row r="12">
      <c r="A12" s="14" t="inlineStr">
        <is>
          <t>Total operating expenses</t>
        </is>
      </c>
      <c r="C12" s="15">
        <f>Budget!K16</f>
        <v>1380</v>
      </c>
      <c r="D12" s="15">
        <f>Actuals!K16</f>
        <v>1415</v>
      </c>
      <c r="E12" s="15">
        <f>C12-D12</f>
        <v>-35</v>
      </c>
      <c r="F12" s="20">
        <f>E12/C12</f>
        <v>-0.025362319</v>
      </c>
      <c r="G12" s="15">
        <f>SUM(Budget!C16:K16)</f>
        <v>12420</v>
      </c>
      <c r="H12" s="15">
        <f>Actuals!L16</f>
        <v>12360</v>
      </c>
      <c r="I12" s="15">
        <f>G12-H12</f>
        <v>60</v>
      </c>
      <c r="J12" s="20">
        <f>I12/G12</f>
        <v>0.004830918</v>
      </c>
    </row>
    <row r="13">
      <c r="A13" s="14" t="inlineStr">
        <is>
          <t>EBITDA</t>
        </is>
      </c>
      <c r="C13" s="15">
        <f>Budget!K18</f>
        <v>672</v>
      </c>
      <c r="D13" s="15">
        <f>Actuals!K18</f>
        <v>495</v>
      </c>
      <c r="E13" s="15">
        <f>D13-C13</f>
        <v>-177</v>
      </c>
      <c r="F13" s="20">
        <f>E13/C13</f>
        <v>-0.263392857</v>
      </c>
      <c r="G13" s="15">
        <f>SUM(Budget!C18:K18)</f>
        <v>4528</v>
      </c>
      <c r="H13" s="15">
        <f>Actuals!L18</f>
        <v>3915.6</v>
      </c>
      <c r="I13" s="15">
        <f>H13-G13</f>
        <v>-612.4</v>
      </c>
      <c r="J13" s="20">
        <f>I13/G13</f>
        <v>-0.13524735</v>
      </c>
    </row>
    <row r="15">
      <c r="A15" s="2" t="inlineStr">
        <is>
          <t>Favourable variances are positive. For cost lines, Variance = Budget - Actual, so an overspend shows as a negative number.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6" customWidth="1" min="1" max="1"/>
    <col width="52" customWidth="1" min="2" max="2"/>
    <col width="12" customWidth="1" min="3" max="3"/>
  </cols>
  <sheetData>
    <row r="1">
      <c r="A1" s="1" t="inlineStr">
        <is>
          <t>Marlow Instruments · YTD EBITDA bridge, budget to actual (Jan-Sep 2026)</t>
        </is>
      </c>
    </row>
    <row r="2">
      <c r="A2" s="2" t="inlineStr">
        <is>
          <t>USD thousands unless stated · Illustrative example · Fictional company and sample data</t>
        </is>
      </c>
    </row>
    <row r="4">
      <c r="A4" s="5" t="inlineStr">
        <is>
          <t>Driver</t>
        </is>
      </c>
      <c r="B4" s="5" t="inlineStr">
        <is>
          <t>How it is calculated</t>
        </is>
      </c>
      <c r="C4" s="6" t="inlineStr">
        <is>
          <t>USD k</t>
        </is>
      </c>
    </row>
    <row r="5">
      <c r="A5" s="14" t="inlineStr">
        <is>
          <t>Budget EBITDA</t>
        </is>
      </c>
      <c r="B5" s="21" t="inlineStr">
        <is>
          <t>BvA YTD budget EBITDA</t>
        </is>
      </c>
      <c r="C5" s="15">
        <f>BvA!G13</f>
        <v>4528</v>
      </c>
    </row>
    <row r="6">
      <c r="A6" s="7" t="inlineStr">
        <is>
          <t>Volume</t>
        </is>
      </c>
      <c r="B6" s="8" t="inlineStr">
        <is>
          <t>(Actual units - budget units) x budget unit margin</t>
        </is>
      </c>
      <c r="C6" s="13">
        <f>(Actuals!L5-BvA!G5)*(BvA!G6/BvA!G5-BvA!G7/BvA!G5)</f>
        <v>-760</v>
      </c>
    </row>
    <row r="7">
      <c r="A7" s="7" t="inlineStr">
        <is>
          <t>Price</t>
        </is>
      </c>
      <c r="B7" s="8" t="inlineStr">
        <is>
          <t>(Actual price - budget price) x actual units</t>
        </is>
      </c>
      <c r="C7" s="13">
        <f>(Actuals!L6-BvA!G6/BvA!G5)*Actuals!L5</f>
        <v>676.7</v>
      </c>
    </row>
    <row r="8">
      <c r="A8" s="7" t="inlineStr">
        <is>
          <t>Unit cost</t>
        </is>
      </c>
      <c r="B8" s="8" t="inlineStr">
        <is>
          <t>-(Actual unit cost - budget unit cost) x actual units</t>
        </is>
      </c>
      <c r="C8" s="13">
        <f>-(Actuals!L7-BvA!G7/BvA!G5)*Actuals!L5</f>
        <v>-589.1</v>
      </c>
    </row>
    <row r="9">
      <c r="A9" s="7" t="inlineStr">
        <is>
          <t>Sales and marketing</t>
        </is>
      </c>
      <c r="B9" s="8" t="inlineStr">
        <is>
          <t>Budget - actual</t>
        </is>
      </c>
      <c r="C9" s="13">
        <f>BvA!I9</f>
        <v>255</v>
      </c>
    </row>
    <row r="10">
      <c r="A10" s="7" t="inlineStr">
        <is>
          <t>R&amp;D</t>
        </is>
      </c>
      <c r="B10" s="8" t="inlineStr">
        <is>
          <t>Budget - actual</t>
        </is>
      </c>
      <c r="C10" s="13">
        <f>BvA!I10</f>
        <v>-40</v>
      </c>
    </row>
    <row r="11">
      <c r="A11" s="7" t="inlineStr">
        <is>
          <t>G&amp;A</t>
        </is>
      </c>
      <c r="B11" s="8" t="inlineStr">
        <is>
          <t>Budget - actual</t>
        </is>
      </c>
      <c r="C11" s="13">
        <f>BvA!I11</f>
        <v>-155</v>
      </c>
    </row>
    <row r="12">
      <c r="A12" s="14" t="inlineStr">
        <is>
          <t>Actual EBITDA</t>
        </is>
      </c>
      <c r="B12" s="21" t="inlineStr">
        <is>
          <t>Sum of the above</t>
        </is>
      </c>
      <c r="C12" s="15">
        <f>SUM(C5:C11)</f>
        <v>3915.6</v>
      </c>
    </row>
    <row r="14">
      <c r="A14" s="7" t="inlineStr">
        <is>
          <t>Check: bridge end vs BvA actual EBITDA (should be 0)</t>
        </is>
      </c>
      <c r="C14" s="13">
        <f>C12-BvA!H13</f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selection activeCell="A1" sqref="A1"/>
    </sheetView>
  </sheetViews>
  <sheetFormatPr baseColWidth="8" defaultRowHeight="15"/>
  <cols>
    <col width="28" customWidth="1" min="1" max="1"/>
    <col width="13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</cols>
  <sheetData>
    <row r="1">
      <c r="A1" s="1" t="inlineStr">
        <is>
          <t>Marlow Instruments · Driver-based Q4 forecast and full-year 2026 outturn</t>
        </is>
      </c>
    </row>
    <row r="2">
      <c r="A2" s="2" t="inlineStr">
        <is>
          <t>USD thousands unless stated · Illustrative example · Fictional company and sample data</t>
        </is>
      </c>
    </row>
    <row r="4">
      <c r="A4" s="14" t="inlineStr">
        <is>
          <t>Assumptions</t>
        </is>
      </c>
    </row>
    <row r="5">
      <c r="A5" s="7" t="inlineStr">
        <is>
          <t>Q4 units vs budget</t>
        </is>
      </c>
      <c r="B5" s="8" t="inlineStr">
        <is>
          <t>%</t>
        </is>
      </c>
      <c r="C5" s="22" t="n">
        <v>-0.07</v>
      </c>
    </row>
    <row r="6">
      <c r="A6" s="7" t="inlineStr">
        <is>
          <t>Q4 average price</t>
        </is>
      </c>
      <c r="B6" s="8" t="inlineStr">
        <is>
          <t>USD k / unit</t>
        </is>
      </c>
      <c r="C6" s="11" t="n">
        <v>4.33</v>
      </c>
    </row>
    <row r="7">
      <c r="A7" s="7" t="inlineStr">
        <is>
          <t>Q4 unit cost</t>
        </is>
      </c>
      <c r="B7" s="8" t="inlineStr">
        <is>
          <t>USD k / unit</t>
        </is>
      </c>
      <c r="C7" s="11" t="n">
        <v>2.42</v>
      </c>
    </row>
    <row r="8">
      <c r="A8" s="7" t="inlineStr">
        <is>
          <t>Q4 opex per month</t>
        </is>
      </c>
      <c r="B8" s="8" t="inlineStr">
        <is>
          <t>basis</t>
        </is>
      </c>
      <c r="C8" s="8" t="inlineStr">
        <is>
          <t>Average of Jul-Sep actuals, per line</t>
        </is>
      </c>
    </row>
    <row r="10">
      <c r="A10" s="5" t="inlineStr">
        <is>
          <t>Line</t>
        </is>
      </c>
      <c r="B10" s="5" t="inlineStr">
        <is>
          <t>Unit</t>
        </is>
      </c>
      <c r="C10" s="6" t="inlineStr">
        <is>
          <t>Oct</t>
        </is>
      </c>
      <c r="D10" s="6" t="inlineStr">
        <is>
          <t>Nov</t>
        </is>
      </c>
      <c r="E10" s="6" t="inlineStr">
        <is>
          <t>Dec</t>
        </is>
      </c>
      <c r="F10" s="6" t="inlineStr">
        <is>
          <t>Q4 forecast</t>
        </is>
      </c>
      <c r="G10" s="6" t="inlineStr">
        <is>
          <t>YTD actual</t>
        </is>
      </c>
      <c r="H10" s="6" t="inlineStr">
        <is>
          <t>FY outturn</t>
        </is>
      </c>
      <c r="I10" s="6" t="inlineStr">
        <is>
          <t>FY budget</t>
        </is>
      </c>
      <c r="J10" s="6" t="inlineStr">
        <is>
          <t>Variance</t>
        </is>
      </c>
      <c r="K10" s="6" t="inlineStr">
        <is>
          <t>Var %</t>
        </is>
      </c>
    </row>
    <row r="11">
      <c r="A11" s="7" t="inlineStr">
        <is>
          <t>Units sold</t>
        </is>
      </c>
      <c r="B11" s="8" t="inlineStr">
        <is>
          <t>units</t>
        </is>
      </c>
      <c r="C11" s="13">
        <f>Budget!L5*(1+$C$5)</f>
        <v>1023</v>
      </c>
      <c r="D11" s="13">
        <f>Budget!M5*(1+$C$5)</f>
        <v>1041.6</v>
      </c>
      <c r="E11" s="13">
        <f>Budget!N5*(1+$C$5)</f>
        <v>1116</v>
      </c>
      <c r="F11" s="10">
        <f>SUM(C11:E11)</f>
        <v>3180.6</v>
      </c>
      <c r="G11" s="13">
        <f>Actuals!L5</f>
        <v>8520</v>
      </c>
      <c r="H11" s="10">
        <f>F11+G11</f>
        <v>11700.6</v>
      </c>
      <c r="I11" s="13">
        <f>Budget!O5</f>
        <v>12340</v>
      </c>
      <c r="J11" s="13">
        <f>H11-I11</f>
        <v>-639.4</v>
      </c>
      <c r="K11" s="18">
        <f>J11/I11</f>
        <v>-0.051815235</v>
      </c>
    </row>
    <row r="12">
      <c r="A12" s="7" t="inlineStr">
        <is>
          <t>Revenue</t>
        </is>
      </c>
      <c r="C12" s="13">
        <f>C11*$C$6</f>
        <v>4429.59</v>
      </c>
      <c r="D12" s="13">
        <f>D11*$C$6</f>
        <v>4510.128</v>
      </c>
      <c r="E12" s="13">
        <f>E11*$C$6</f>
        <v>4832.28</v>
      </c>
      <c r="F12" s="10">
        <f>SUM(C12:E12)</f>
        <v>13771.998</v>
      </c>
      <c r="G12" s="13">
        <f>Actuals!L9</f>
        <v>36460.7</v>
      </c>
      <c r="H12" s="10">
        <f>F12+G12</f>
        <v>50232.698</v>
      </c>
      <c r="I12" s="13">
        <f>Budget!O9</f>
        <v>51828</v>
      </c>
      <c r="J12" s="13">
        <f>H12-I12</f>
        <v>-1595.302</v>
      </c>
      <c r="K12" s="18">
        <f>J12/I12</f>
        <v>-0.030780698</v>
      </c>
    </row>
    <row r="13">
      <c r="A13" s="7" t="inlineStr">
        <is>
          <t>Cost of goods sold</t>
        </is>
      </c>
      <c r="C13" s="13">
        <f>C11*$C$7</f>
        <v>2475.66</v>
      </c>
      <c r="D13" s="13">
        <f>D11*$C$7</f>
        <v>2520.672</v>
      </c>
      <c r="E13" s="13">
        <f>E11*$C$7</f>
        <v>2700.72</v>
      </c>
      <c r="F13" s="10">
        <f>SUM(C13:E13)</f>
        <v>7697.052</v>
      </c>
      <c r="G13" s="13">
        <f>Actuals!L10</f>
        <v>20185.1</v>
      </c>
      <c r="H13" s="10">
        <f>F13+G13</f>
        <v>27882.152</v>
      </c>
      <c r="I13" s="13">
        <f>Budget!O10</f>
        <v>28382</v>
      </c>
      <c r="J13" s="13">
        <f>I13-H13</f>
        <v>499.848</v>
      </c>
      <c r="K13" s="18">
        <f>J13/I13</f>
        <v>0.017611444</v>
      </c>
    </row>
    <row r="14">
      <c r="A14" s="14" t="inlineStr">
        <is>
          <t>Gross profit</t>
        </is>
      </c>
      <c r="C14" s="15">
        <f>C12-C13</f>
        <v>1953.93</v>
      </c>
      <c r="D14" s="15">
        <f>D12-D13</f>
        <v>1989.456</v>
      </c>
      <c r="E14" s="15">
        <f>E12-E13</f>
        <v>2131.56</v>
      </c>
      <c r="F14" s="16">
        <f>SUM(C14:E14)</f>
        <v>6074.946</v>
      </c>
      <c r="G14" s="15">
        <f>Actuals!L11</f>
        <v>16275.6</v>
      </c>
      <c r="H14" s="16">
        <f>F14+G14</f>
        <v>22350.546</v>
      </c>
      <c r="I14" s="15">
        <f>Budget!O11</f>
        <v>23446</v>
      </c>
      <c r="J14" s="15">
        <f>H14-I14</f>
        <v>-1095.454</v>
      </c>
      <c r="K14" s="20">
        <f>J14/I14</f>
        <v>-0.046722426</v>
      </c>
    </row>
    <row r="15">
      <c r="A15" s="17" t="inlineStr">
        <is>
          <t>Sales and marketing</t>
        </is>
      </c>
      <c r="C15" s="13">
        <f>AVERAGE(Actuals!I13:K13)</f>
        <v>581.666666667</v>
      </c>
      <c r="D15" s="13">
        <f>AVERAGE(Actuals!I13:K13)</f>
        <v>581.666666667</v>
      </c>
      <c r="E15" s="13">
        <f>AVERAGE(Actuals!I13:K13)</f>
        <v>581.666666667</v>
      </c>
      <c r="F15" s="10">
        <f>SUM(C15:E15)</f>
        <v>1745</v>
      </c>
      <c r="G15" s="13">
        <f>Actuals!L13</f>
        <v>5325</v>
      </c>
      <c r="H15" s="10">
        <f>F15+G15</f>
        <v>7070</v>
      </c>
      <c r="I15" s="13">
        <f>Budget!O13</f>
        <v>7440</v>
      </c>
      <c r="J15" s="13">
        <f>I15-H15</f>
        <v>370</v>
      </c>
      <c r="K15" s="18">
        <f>J15/I15</f>
        <v>0.049731183</v>
      </c>
    </row>
    <row r="16">
      <c r="A16" s="17" t="inlineStr">
        <is>
          <t>R&amp;D</t>
        </is>
      </c>
      <c r="C16" s="13">
        <f>AVERAGE(Actuals!I14:K14)</f>
        <v>416.666666667</v>
      </c>
      <c r="D16" s="13">
        <f>AVERAGE(Actuals!I14:K14)</f>
        <v>416.666666667</v>
      </c>
      <c r="E16" s="13">
        <f>AVERAGE(Actuals!I14:K14)</f>
        <v>416.666666667</v>
      </c>
      <c r="F16" s="10">
        <f>SUM(C16:E16)</f>
        <v>1250</v>
      </c>
      <c r="G16" s="13">
        <f>Actuals!L14</f>
        <v>3730</v>
      </c>
      <c r="H16" s="10">
        <f>F16+G16</f>
        <v>4980</v>
      </c>
      <c r="I16" s="13">
        <f>Budget!O14</f>
        <v>4920</v>
      </c>
      <c r="J16" s="13">
        <f>I16-H16</f>
        <v>-60</v>
      </c>
      <c r="K16" s="18">
        <f>J16/I16</f>
        <v>-0.012195122</v>
      </c>
    </row>
    <row r="17">
      <c r="A17" s="17" t="inlineStr">
        <is>
          <t>G&amp;A</t>
        </is>
      </c>
      <c r="C17" s="13">
        <f>AVERAGE(Actuals!I15:K15)</f>
        <v>379</v>
      </c>
      <c r="D17" s="13">
        <f>AVERAGE(Actuals!I15:K15)</f>
        <v>379</v>
      </c>
      <c r="E17" s="13">
        <f>AVERAGE(Actuals!I15:K15)</f>
        <v>379</v>
      </c>
      <c r="F17" s="10">
        <f>SUM(C17:E17)</f>
        <v>1137</v>
      </c>
      <c r="G17" s="13">
        <f>Actuals!L15</f>
        <v>3305</v>
      </c>
      <c r="H17" s="10">
        <f>F17+G17</f>
        <v>4442</v>
      </c>
      <c r="I17" s="13">
        <f>Budget!O15</f>
        <v>4200</v>
      </c>
      <c r="J17" s="13">
        <f>I17-H17</f>
        <v>-242</v>
      </c>
      <c r="K17" s="18">
        <f>J17/I17</f>
        <v>-0.057619048</v>
      </c>
    </row>
    <row r="18">
      <c r="A18" s="14" t="inlineStr">
        <is>
          <t>Total operating expenses</t>
        </is>
      </c>
      <c r="C18" s="15">
        <f>SUM(C15:C17)</f>
        <v>1377.333333333</v>
      </c>
      <c r="D18" s="15">
        <f>SUM(D15:D17)</f>
        <v>1377.333333333</v>
      </c>
      <c r="E18" s="15">
        <f>SUM(E15:E17)</f>
        <v>1377.333333333</v>
      </c>
      <c r="F18" s="16">
        <f>SUM(C18:E18)</f>
        <v>4132</v>
      </c>
      <c r="G18" s="15">
        <f>Actuals!L16</f>
        <v>12360</v>
      </c>
      <c r="H18" s="16">
        <f>F18+G18</f>
        <v>16492</v>
      </c>
      <c r="I18" s="15">
        <f>Budget!O16</f>
        <v>16560</v>
      </c>
      <c r="J18" s="15">
        <f>I18-H18</f>
        <v>68</v>
      </c>
      <c r="K18" s="20">
        <f>J18/I18</f>
        <v>0.00410628</v>
      </c>
    </row>
    <row r="19">
      <c r="A19" s="14" t="inlineStr">
        <is>
          <t>EBITDA</t>
        </is>
      </c>
      <c r="C19" s="15">
        <f>C14-C18</f>
        <v>576.596666667</v>
      </c>
      <c r="D19" s="15">
        <f>D14-D18</f>
        <v>612.122666667</v>
      </c>
      <c r="E19" s="15">
        <f>E14-E18</f>
        <v>754.226666667</v>
      </c>
      <c r="F19" s="16">
        <f>SUM(C19:E19)</f>
        <v>1942.946</v>
      </c>
      <c r="G19" s="15">
        <f>Actuals!L18</f>
        <v>3915.6</v>
      </c>
      <c r="H19" s="16">
        <f>F19+G19</f>
        <v>5858.546</v>
      </c>
      <c r="I19" s="15">
        <f>Budget!O18</f>
        <v>6886</v>
      </c>
      <c r="J19" s="15">
        <f>H19-I19</f>
        <v>-1027.454</v>
      </c>
      <c r="K19" s="20">
        <f>J19/I19</f>
        <v>-0.14920912</v>
      </c>
    </row>
    <row r="21">
      <c r="A21" s="2" t="inlineStr">
        <is>
          <t>Change the blue assumptions to re-run the outturn. Favourable variances are positive.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8" customWidth="1" min="1" max="1"/>
    <col width="2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Review_Test · Draft Q4 summary sent by a colleague (contains planted errors)</t>
        </is>
      </c>
    </row>
    <row r="2">
      <c r="A2" s="2" t="inlineStr">
        <is>
          <t>Task 2 asks a tool to find what is wrong here. The answer key is on the Tasks sheet. Do not use this sheet for the board pack.</t>
        </is>
      </c>
    </row>
    <row r="4">
      <c r="A4" s="5" t="inlineStr">
        <is>
          <t>Line</t>
        </is>
      </c>
      <c r="B4" s="5" t="inlineStr"/>
      <c r="C4" s="6" t="inlineStr">
        <is>
          <t>Q4 forecast</t>
        </is>
      </c>
      <c r="D4" s="6" t="inlineStr">
        <is>
          <t>Q4 budget</t>
        </is>
      </c>
      <c r="E4" s="6" t="inlineStr">
        <is>
          <t>Variance</t>
        </is>
      </c>
      <c r="F4" s="6" t="inlineStr">
        <is>
          <t>Var %</t>
        </is>
      </c>
    </row>
    <row r="5">
      <c r="A5" s="7" t="inlineStr">
        <is>
          <t>Revenue</t>
        </is>
      </c>
      <c r="C5" s="13" t="n">
        <v>14180</v>
      </c>
      <c r="D5" s="13">
        <f>SUM(Budget!L9:N9)</f>
        <v>14364</v>
      </c>
      <c r="E5" s="13">
        <f>C5-D5</f>
        <v>-184</v>
      </c>
      <c r="F5" s="18">
        <f>E5/D5</f>
        <v>-0.012809802</v>
      </c>
    </row>
    <row r="6">
      <c r="A6" s="7" t="inlineStr">
        <is>
          <t>Cost of goods sold</t>
        </is>
      </c>
      <c r="C6" s="13">
        <f>Forecast!F13</f>
        <v>7697.052</v>
      </c>
      <c r="D6" s="13">
        <f>SUM(Budget!L10:N10)</f>
        <v>7866</v>
      </c>
      <c r="E6" s="13">
        <f>D6-C6</f>
        <v>168.948</v>
      </c>
      <c r="F6" s="18">
        <f>E6/D6</f>
        <v>0.021478261</v>
      </c>
    </row>
    <row r="7">
      <c r="A7" s="14" t="inlineStr">
        <is>
          <t>Gross profit</t>
        </is>
      </c>
      <c r="C7" s="15">
        <f>C5-C6</f>
        <v>6482.948</v>
      </c>
      <c r="D7" s="15">
        <f>D5-D6</f>
        <v>6498</v>
      </c>
      <c r="E7" s="15">
        <f>C7-D7</f>
        <v>-15.052</v>
      </c>
      <c r="F7" s="20">
        <f>E7/D7</f>
        <v>-0.002316405</v>
      </c>
    </row>
    <row r="8">
      <c r="A8" s="7" t="inlineStr">
        <is>
          <t>Sales and marketing</t>
        </is>
      </c>
      <c r="C8" s="13">
        <f>Forecast!F15</f>
        <v>1745</v>
      </c>
      <c r="D8" s="13">
        <f>SUM(Budget!L13:N13)</f>
        <v>1860</v>
      </c>
      <c r="E8" s="13">
        <f>D8-C8</f>
        <v>115</v>
      </c>
      <c r="F8" s="18">
        <f>E8/D8</f>
        <v>0.061827957</v>
      </c>
    </row>
    <row r="9">
      <c r="A9" s="7" t="inlineStr">
        <is>
          <t>R&amp;D</t>
        </is>
      </c>
      <c r="C9" s="13">
        <f>Forecast!F16</f>
        <v>1250</v>
      </c>
      <c r="D9" s="13">
        <f>SUM(Budget!L14:N14)</f>
        <v>1230</v>
      </c>
      <c r="E9" s="13">
        <f>D9-C9</f>
        <v>-20</v>
      </c>
      <c r="F9" s="18">
        <f>E9/D9</f>
        <v>-0.016260163</v>
      </c>
    </row>
    <row r="10">
      <c r="A10" s="7" t="inlineStr">
        <is>
          <t>G&amp;A</t>
        </is>
      </c>
      <c r="C10" s="13">
        <f>Forecast!F17</f>
        <v>1137</v>
      </c>
      <c r="D10" s="13">
        <f>SUM(Budget!L15:N15)</f>
        <v>1050</v>
      </c>
      <c r="E10" s="13">
        <f>C10-D10</f>
        <v>87</v>
      </c>
      <c r="F10" s="18">
        <f>E10/D10</f>
        <v>0.082857143</v>
      </c>
    </row>
    <row r="11">
      <c r="A11" s="14" t="inlineStr">
        <is>
          <t>Total operating expenses</t>
        </is>
      </c>
      <c r="C11" s="15">
        <f>SUM(C8:C9)</f>
        <v>2995</v>
      </c>
      <c r="D11" s="15">
        <f>SUM(D8:D10)</f>
        <v>4140</v>
      </c>
      <c r="E11" s="15">
        <f>D11-C11</f>
        <v>1145</v>
      </c>
      <c r="F11" s="20">
        <f>E11/D11</f>
        <v>0.276570048</v>
      </c>
    </row>
    <row r="12">
      <c r="A12" s="14" t="inlineStr">
        <is>
          <t>EBITDA</t>
        </is>
      </c>
      <c r="C12" s="15">
        <f>C7-C11</f>
        <v>3487.948</v>
      </c>
      <c r="D12" s="15">
        <f>D7-D11</f>
        <v>2358</v>
      </c>
      <c r="E12" s="15">
        <f>C12-D12</f>
        <v>1129.948</v>
      </c>
      <c r="F12" s="20">
        <f>E12/D12</f>
        <v>0.479197625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60" customWidth="1" min="3" max="3"/>
    <col width="70" customWidth="1" min="4" max="4"/>
    <col width="14" customWidth="1" min="5" max="5"/>
    <col width="10" customWidth="1" min="6" max="6"/>
    <col width="30" customWidth="1" min="7" max="7"/>
  </cols>
  <sheetData>
    <row r="1">
      <c r="A1" s="1" t="inlineStr">
        <is>
          <t>Tasks · Ten finance jobs to run in each AI tool you are evaluating</t>
        </is>
      </c>
    </row>
    <row r="2">
      <c r="A2" s="2" t="inlineStr">
        <is>
          <t>Record Pass / Partial / Fail and what you had to fix. Run every tool on a fresh copy of this workbook.</t>
        </is>
      </c>
    </row>
    <row r="4">
      <c r="A4" s="5" t="inlineStr">
        <is>
          <t>#</t>
        </is>
      </c>
      <c r="B4" s="5" t="inlineStr">
        <is>
          <t>Job</t>
        </is>
      </c>
      <c r="C4" s="5" t="inlineStr">
        <is>
          <t>Prompt to paste</t>
        </is>
      </c>
      <c r="D4" s="5" t="inlineStr">
        <is>
          <t>What a good answer looks like</t>
        </is>
      </c>
      <c r="E4" s="5" t="inlineStr">
        <is>
          <t>Tool</t>
        </is>
      </c>
      <c r="F4" s="5" t="inlineStr">
        <is>
          <t>Result</t>
        </is>
      </c>
      <c r="G4" s="5" t="inlineStr">
        <is>
          <t>Notes</t>
        </is>
      </c>
    </row>
    <row r="5" ht="96" customHeight="1">
      <c r="A5" s="4" t="n">
        <v>1</v>
      </c>
      <c r="B5" s="4" t="inlineStr">
        <is>
          <t>Check a model</t>
        </is>
      </c>
      <c r="C5" s="4" t="inlineStr">
        <is>
          <t>Walk me through how full-year EBITDA outturn on the Forecast sheet (H19) is calculated. Cite the cells you rely on.</t>
        </is>
      </c>
      <c r="D5" s="4" t="inlineStr">
        <is>
          <t>Traces H19 to Q4 forecast (Forecast!F19) plus YTD actual (Actuals!L18); names the three blue assumptions in C5:C7 and the Jul-Sep opex average. FY outturn EBITDA = 5,859.</t>
        </is>
      </c>
      <c r="E5" s="4" t="inlineStr"/>
      <c r="F5" s="4" t="inlineStr"/>
      <c r="G5" s="4" t="inlineStr"/>
    </row>
    <row r="6" ht="96" customHeight="1">
      <c r="A6" s="4" t="n">
        <v>2</v>
      </c>
      <c r="B6" s="4" t="inlineStr">
        <is>
          <t>Check a model</t>
        </is>
      </c>
      <c r="C6" s="4" t="inlineStr">
        <is>
          <t>Review the Review_Test sheet as if a colleague sent it to you for the board pack. List every error with the cell, why it is wrong and the fix. Do not change anything yet.</t>
        </is>
      </c>
      <c r="D6" s="4" t="inlineStr">
        <is>
          <t>Finds all three planted errors: (1) C5 revenue is a typed value, not =Forecast!F12; (2) C11 total opex is =SUM(C8:C9) and misses G&amp;A in row 10; (3) E10 G&amp;A variance is =C10-D10, sign flipped for a cost line. No false alarms on correct rows.</t>
        </is>
      </c>
      <c r="E6" s="4" t="inlineStr"/>
      <c r="F6" s="4" t="inlineStr"/>
      <c r="G6" s="4" t="inlineStr"/>
    </row>
    <row r="7" ht="96" customHeight="1">
      <c r="A7" s="4" t="n">
        <v>3</v>
      </c>
      <c r="B7" s="4" t="inlineStr">
        <is>
          <t>Variance analysis</t>
        </is>
      </c>
      <c r="C7" s="4" t="inlineStr">
        <is>
          <t>Write year-to-date EBITDA variance commentary for the CFO: five bullets, largest driver first, each with the USD k impact and the cause visible in the data.</t>
        </is>
      </c>
      <c r="D7" s="4" t="inlineStr">
        <is>
          <t>Uses the Bridge numbers: volume -760, unit cost -589, price +677, G&amp;A -155, sales and marketing +255. Flags G&amp;A spikes in May and September as one-offs to confirm, without inventing causes.</t>
        </is>
      </c>
      <c r="E7" s="4" t="inlineStr"/>
      <c r="F7" s="4" t="inlineStr"/>
      <c r="G7" s="4" t="inlineStr"/>
    </row>
    <row r="8" ht="96" customHeight="1">
      <c r="A8" s="4" t="n">
        <v>4</v>
      </c>
      <c r="B8" s="4" t="inlineStr">
        <is>
          <t>Variance analysis</t>
        </is>
      </c>
      <c r="C8" s="4" t="inlineStr">
        <is>
          <t>Build a new sheet with a price-volume-cost bridge from budget to actual YTD EBITDA, with a check that it reconciles.</t>
        </is>
      </c>
      <c r="D8" s="4" t="inlineStr">
        <is>
          <t>Start 4,528, end 3,916; drivers sum exactly to the gap of -612; formulas, not typed values; matches the Bridge sheet.</t>
        </is>
      </c>
      <c r="E8" s="4" t="inlineStr"/>
      <c r="F8" s="4" t="inlineStr"/>
      <c r="G8" s="4" t="inlineStr"/>
    </row>
    <row r="9" ht="96" customHeight="1">
      <c r="A9" s="4" t="n">
        <v>5</v>
      </c>
      <c r="B9" s="4" t="inlineStr">
        <is>
          <t>Forecasting</t>
        </is>
      </c>
      <c r="C9" s="4" t="inlineStr">
        <is>
          <t>Change the Q4 volume assumption from -7% to -10% vs budget and tell me the change in full-year EBITDA outturn.</t>
        </is>
      </c>
      <c r="D9" s="4" t="inlineStr">
        <is>
          <t>Changes only Forecast!C5; leaves every formula intact; reports the new outturn and the delta: about 196 USD k lower (3,420 budget Q4 units x 3% x 1.91 margin per unit).</t>
        </is>
      </c>
      <c r="E9" s="4" t="inlineStr"/>
      <c r="F9" s="4" t="inlineStr"/>
      <c r="G9" s="4" t="inlineStr"/>
    </row>
    <row r="10" ht="96" customHeight="1">
      <c r="A10" s="4" t="n">
        <v>6</v>
      </c>
      <c r="B10" s="4" t="inlineStr">
        <is>
          <t>Forecasting</t>
        </is>
      </c>
      <c r="C10" s="4" t="inlineStr">
        <is>
          <t>Add a downside case: Q4 units -12% vs budget, price flat at the Sep level, unit cost +2%. Show base and downside full-year EBITDA side by side.</t>
        </is>
      </c>
      <c r="D10" s="4" t="inlineStr">
        <is>
          <t>Adds a scenario switch or a second column driven by inputs; base case unchanged; downside drivers labelled and blue; no hardcoded results.</t>
        </is>
      </c>
      <c r="E10" s="4" t="inlineStr"/>
      <c r="F10" s="4" t="inlineStr"/>
      <c r="G10" s="4" t="inlineStr"/>
    </row>
    <row r="11" ht="96" customHeight="1">
      <c r="A11" s="4" t="n">
        <v>7</v>
      </c>
      <c r="B11" s="4" t="inlineStr">
        <is>
          <t>Board pack</t>
        </is>
      </c>
      <c r="C11" s="4" t="inlineStr">
        <is>
          <t>Using this workbook, build a 4-slide board pack in our template: executive summary, YTD EBITDA bridge, budget-vs-actual table, full-year outlook. Action titles; native, editable charts.</t>
        </is>
      </c>
      <c r="D11" s="4" t="inlineStr">
        <is>
          <t>Compare with marlow-board-pack-sample.pptx: every number ties to the workbook, the bridge is a native chart, titles state the conclusion, and the template's fonts and colours are kept.</t>
        </is>
      </c>
      <c r="E11" s="4" t="inlineStr"/>
      <c r="F11" s="4" t="inlineStr"/>
      <c r="G11" s="4" t="inlineStr"/>
    </row>
    <row r="12" ht="96" customHeight="1">
      <c r="A12" s="4" t="n">
        <v>8</v>
      </c>
      <c r="B12" s="4" t="inlineStr">
        <is>
          <t>Board pack</t>
        </is>
      </c>
      <c r="C12" s="4" t="inlineStr">
        <is>
          <t>In the existing board pack, update slide 2 only: G&amp;A actuals for September were revised to 380. Keep every other slide unchanged.</t>
        </is>
      </c>
      <c r="D12" s="4" t="inlineStr">
        <is>
          <t>Bridge G&amp;A bar and actual EBITDA move by +30; the title still matches the numbers; slides 1, 3 and 4 are flagged as now inconsistent, not silently left wrong.</t>
        </is>
      </c>
      <c r="E12" s="4" t="inlineStr"/>
      <c r="F12" s="4" t="inlineStr"/>
      <c r="G12" s="4" t="inlineStr"/>
    </row>
    <row r="13" ht="96" customHeight="1">
      <c r="A13" s="4" t="n">
        <v>9</v>
      </c>
      <c r="B13" s="4" t="inlineStr">
        <is>
          <t>Finance document</t>
        </is>
      </c>
      <c r="C13" s="4" t="inlineStr">
        <is>
          <t>Draft a one-page memo from the CFO to the board on the YTD EBITDA shortfall and the full-year outlook. Plain English, no more than 350 words.</t>
        </is>
      </c>
      <c r="D13" s="4" t="inlineStr">
        <is>
          <t>States the YTD gap (-612) and full-year gap (-1,027) correctly, explains volume and unit cost, separates facts from assumptions, and asks for decisions rather than listing numbers.</t>
        </is>
      </c>
      <c r="E13" s="4" t="inlineStr"/>
      <c r="F13" s="4" t="inlineStr"/>
      <c r="G13" s="4" t="inlineStr"/>
    </row>
    <row r="14" ht="96" customHeight="1">
      <c r="A14" s="4" t="n">
        <v>10</v>
      </c>
      <c r="B14" s="4" t="inlineStr">
        <is>
          <t>Finance document</t>
        </is>
      </c>
      <c r="C14" s="4" t="inlineStr">
        <is>
          <t>Write a short email to the G&amp;A budget owner asking them to explain the May and September overspends, with the amounts.</t>
        </is>
      </c>
      <c r="D14" s="4" t="inlineStr">
        <is>
          <t>Quotes May 395 vs 350 and Sep 410 vs 350 (overspend 45 and 60); asks for cause, one-off or recurring, and the Q4 impact; neutral tone.</t>
        </is>
      </c>
      <c r="E14" s="4" t="inlineStr"/>
      <c r="F14" s="4" t="inlineStr"/>
      <c r="G14" s="4" t="inlineStr"/>
    </row>
  </sheetData>
  <dataValidations count="1">
    <dataValidation sqref="F5:F14" showDropDown="0" showInputMessage="0" showErrorMessage="0" allowBlank="1" type="list">
      <formula1>"Pass,Partial,Fail"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2026-11-01T23:04:11Z</dcterms:created>
  <dcterms:modified xmlns:dcterms="http://purl.org/dc/terms/" xmlns:xsi="http://www.w3.org/2001/XMLSchema-instance" xsi:type="dcterms:W3CDTF">2026-11-01T23:04:11Z</dcterms:modified>
</cp:coreProperties>
</file>